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/>
  </bookViews>
  <sheets>
    <sheet name="下达表 (正式)" sheetId="46" r:id="rId1"/>
    <sheet name="测算表 (带公式表)" sheetId="45" state="hidden" r:id="rId2"/>
    <sheet name="Sheet2" sheetId="43" r:id="rId3"/>
    <sheet name="Sheet3" sheetId="44" r:id="rId4"/>
  </sheets>
  <externalReferences>
    <externalReference r:id="rId5"/>
  </externalReferences>
  <definedNames>
    <definedName name="_xlnm._FilterDatabase" localSheetId="1" hidden="1">'测算表 (带公式表)'!$A$7:$S$169</definedName>
    <definedName name="_xlnm._FilterDatabase" localSheetId="0" hidden="1">'下达表 (正式)'!$A$6:$J$10</definedName>
    <definedName name="_________t4">#REF!</definedName>
    <definedName name="_________t7">#REF!</definedName>
    <definedName name="_____t4">#REF!</definedName>
    <definedName name="_____t7">#REF!</definedName>
    <definedName name="____t4">#REF!</definedName>
    <definedName name="____t7">#REF!</definedName>
    <definedName name="___t4">#REF!</definedName>
    <definedName name="___t7">#REF!</definedName>
    <definedName name="__t4">#REF!</definedName>
    <definedName name="__t7">#REF!</definedName>
    <definedName name="_1t4_">#REF!</definedName>
    <definedName name="_2t7_">#REF!</definedName>
    <definedName name="_Order1" hidden="1">255</definedName>
    <definedName name="_Order2" hidden="1">255</definedName>
    <definedName name="_t4">#REF!</definedName>
    <definedName name="_t7">#REF!</definedName>
    <definedName name="A">#REF!</definedName>
    <definedName name="aa">#REF!</definedName>
    <definedName name="aaaagfdsafsd">#N/A</definedName>
    <definedName name="aas">#N/A</definedName>
    <definedName name="ABC">#REF!</definedName>
    <definedName name="ABD">#REF!</definedName>
    <definedName name="AccessDatabase" hidden="1">"D:\文_件\省长专项\2000省长专项审批.mdb"</definedName>
    <definedName name="ad">#REF!</definedName>
    <definedName name="adasfw">#N/A</definedName>
    <definedName name="addsdsads">#N/A</definedName>
    <definedName name="adsafs">#N/A</definedName>
    <definedName name="adsdsaas">#N/A</definedName>
    <definedName name="adsfafas">#N/A</definedName>
    <definedName name="adsgf">#N/A</definedName>
    <definedName name="agasdgaksdk">#N/A</definedName>
    <definedName name="agsdsawae">#N/A</definedName>
    <definedName name="ajgfdajfajd">#N/A</definedName>
    <definedName name="as">#N/A</definedName>
    <definedName name="asda">#N/A</definedName>
    <definedName name="asdfas">#N/A</definedName>
    <definedName name="asdfasd">#N/A</definedName>
    <definedName name="asdfasf">#N/A</definedName>
    <definedName name="asdfkaskfda">#N/A</definedName>
    <definedName name="asdg\">#N/A</definedName>
    <definedName name="asdga">#N/A</definedName>
    <definedName name="asdgads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adfw">#N/A</definedName>
    <definedName name="dasdfasd">#N/A</definedName>
    <definedName name="dasfaxc">#N/A</definedName>
    <definedName name="dasfqw">#N/A</definedName>
    <definedName name="data">#REF!</definedName>
    <definedName name="Database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">#REF!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">#REF!</definedName>
    <definedName name="dsaasagf">#N/A</definedName>
    <definedName name="dsadsadsa">#N/A</definedName>
    <definedName name="dsadsafag">#N/A</definedName>
    <definedName name="dsadshf">#N/A</definedName>
    <definedName name="dsafads">#N/A</definedName>
    <definedName name="dsafdfdgas">#N/A</definedName>
    <definedName name="dsafdfdsfds">#N/A</definedName>
    <definedName name="dsafdsafdsa">#N/A</definedName>
    <definedName name="dsaffdsa">#N/A</definedName>
    <definedName name="dsagads">#N/A</definedName>
    <definedName name="dsagagw">#N/A</definedName>
    <definedName name="dsagas">#N/A</definedName>
    <definedName name="dsagasfwq">#N/A</definedName>
    <definedName name="dsagfw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dw">#REF!</definedName>
    <definedName name="e">#N/A</definedName>
    <definedName name="E206.">#REF!</definedName>
    <definedName name="ee">#REF!</definedName>
    <definedName name="eee">#REF!</definedName>
    <definedName name="f">#N/A</definedName>
    <definedName name="fd">#REF!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>#REF!</definedName>
    <definedName name="ffdfdsaafds">#N/A</definedName>
    <definedName name="fff">#REF!</definedName>
    <definedName name="fg">#N/A</definedName>
    <definedName name="fgdh">#N/A</definedName>
    <definedName name="fgh">#REF!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">#REF!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WSheet">1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i">#REF!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j">#REF!</definedName>
    <definedName name="Module.Prix_SMC">#N/A</definedName>
    <definedName name="_xlnm.Print_Area">#N/A</definedName>
    <definedName name="Print_Area_MI">#REF!</definedName>
    <definedName name="Prix_SMC">#N/A</definedName>
    <definedName name="q">#REF!</definedName>
    <definedName name="rf">#REF!</definedName>
    <definedName name="rrrr">#REF!</definedName>
    <definedName name="rt">#REF!</definedName>
    <definedName name="rwerwe">#REF!</definedName>
    <definedName name="s">#REF!</definedName>
    <definedName name="saagasf">#N/A</definedName>
    <definedName name="sadfaffdas">#N/A</definedName>
    <definedName name="sadfas">#N/A</definedName>
    <definedName name="sadfasdf">#N/A</definedName>
    <definedName name="sadfasfw">#N/A</definedName>
    <definedName name="sadffdag">#N/A</definedName>
    <definedName name="sadfx">#N/A</definedName>
    <definedName name="sadgafasdd">#N/A</definedName>
    <definedName name="sadgafasfd">#N/A</definedName>
    <definedName name="sadgafsdwa">#N/A</definedName>
    <definedName name="sadgasdf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" hidden="1">#REF!</definedName>
    <definedName name="sdafg">#N/A</definedName>
    <definedName name="sdasqw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fw">#N/A</definedName>
    <definedName name="sdfwsa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">#REF!</definedName>
    <definedName name="ssfafag">#N/A</definedName>
    <definedName name="TableName">"Dummy"</definedName>
    <definedName name="tr">#REF!</definedName>
    <definedName name="try">#N/A</definedName>
    <definedName name="tt">#REF!</definedName>
    <definedName name="ttt">#REF!</definedName>
    <definedName name="tttt">#REF!</definedName>
    <definedName name="uu">#REF!</definedName>
    <definedName name="uyi">#N/A</definedName>
    <definedName name="w">#REF!</definedName>
    <definedName name="we">#REF!</definedName>
    <definedName name="ws">#REF!</definedName>
    <definedName name="www">#REF!</definedName>
    <definedName name="y">#REF!</definedName>
    <definedName name="yyyy">#REF!</definedName>
    <definedName name="部">#REF!</definedName>
    <definedName name="财政供养">#REF!</definedName>
    <definedName name="赤字县图">#REF!</definedName>
    <definedName name="处室">#REF!</definedName>
    <definedName name="大幅度">#REF!</definedName>
    <definedName name="地税" hidden="1">#REF!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类型">#REF!</definedName>
    <definedName name="日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生态区层次明细" hidden="1">#REF!</definedName>
    <definedName name="是">#REF!</definedName>
    <definedName name="最终下达表">#REF!</definedName>
    <definedName name="전">#REF!</definedName>
    <definedName name="주택사업본부">#REF!</definedName>
    <definedName name="철구사업본부">#REF!</definedName>
    <definedName name="_________t4" localSheetId="1">#REF!</definedName>
    <definedName name="_________t7" localSheetId="1">#REF!</definedName>
    <definedName name="_____t4" localSheetId="1">#REF!</definedName>
    <definedName name="_____t7" localSheetId="1">#REF!</definedName>
    <definedName name="____t4" localSheetId="1">#REF!</definedName>
    <definedName name="____t7" localSheetId="1">#REF!</definedName>
    <definedName name="___t4" localSheetId="1">#REF!</definedName>
    <definedName name="___t7" localSheetId="1">#REF!</definedName>
    <definedName name="__t4" localSheetId="1">#REF!</definedName>
    <definedName name="__t7" localSheetId="1">#REF!</definedName>
    <definedName name="_1t4_" localSheetId="1">#REF!</definedName>
    <definedName name="_2t7_" localSheetId="1">#REF!</definedName>
    <definedName name="_t4" localSheetId="1">#REF!</definedName>
    <definedName name="_t7" localSheetId="1">#REF!</definedName>
    <definedName name="A" localSheetId="1">#REF!</definedName>
    <definedName name="aa" localSheetId="1">#REF!</definedName>
    <definedName name="ABC" localSheetId="1">#REF!</definedName>
    <definedName name="ABD" localSheetId="1">#REF!</definedName>
    <definedName name="ad" localSheetId="1">#REF!</definedName>
    <definedName name="county" localSheetId="1">#REF!</definedName>
    <definedName name="data" localSheetId="1">#REF!</definedName>
    <definedName name="Database" localSheetId="1">#REF!</definedName>
    <definedName name="database2" localSheetId="1">#REF!</definedName>
    <definedName name="database3" localSheetId="1">#REF!</definedName>
    <definedName name="df" localSheetId="1">#REF!</definedName>
    <definedName name="dsaa" localSheetId="1">#REF!</definedName>
    <definedName name="dw" localSheetId="1">#REF!</definedName>
    <definedName name="E206." localSheetId="1">#REF!</definedName>
    <definedName name="ee" localSheetId="1">#REF!</definedName>
    <definedName name="eee" localSheetId="1">#REF!</definedName>
    <definedName name="fd" localSheetId="1">#REF!</definedName>
    <definedName name="ff" localSheetId="1">#REF!</definedName>
    <definedName name="fff" localSheetId="1">#REF!</definedName>
    <definedName name="fgh" localSheetId="1">#REF!</definedName>
    <definedName name="gf" localSheetId="1">#REF!</definedName>
    <definedName name="hhhh" localSheetId="1">#REF!</definedName>
    <definedName name="jhi" localSheetId="1">#REF!</definedName>
    <definedName name="kkkk" localSheetId="1">#REF!</definedName>
    <definedName name="mj" localSheetId="1">#REF!</definedName>
    <definedName name="Print_Area_MI" localSheetId="1">#REF!</definedName>
    <definedName name="q" localSheetId="1">#REF!</definedName>
    <definedName name="rf" localSheetId="1">#REF!</definedName>
    <definedName name="rrrr" localSheetId="1">#REF!</definedName>
    <definedName name="rt" localSheetId="1">#REF!</definedName>
    <definedName name="rwerwe" localSheetId="1">#REF!</definedName>
    <definedName name="s" localSheetId="1">#REF!</definedName>
    <definedName name="sd" localSheetId="1" hidden="1">#REF!</definedName>
    <definedName name="ss" localSheetId="1">#REF!</definedName>
    <definedName name="tr" localSheetId="1">#REF!</definedName>
    <definedName name="tt" localSheetId="1">#REF!</definedName>
    <definedName name="ttt" localSheetId="1">#REF!</definedName>
    <definedName name="tttt" localSheetId="1">#REF!</definedName>
    <definedName name="uu" localSheetId="1">#REF!</definedName>
    <definedName name="w" localSheetId="1">#REF!</definedName>
    <definedName name="we" localSheetId="1">#REF!</definedName>
    <definedName name="ws" localSheetId="1">#REF!</definedName>
    <definedName name="www" localSheetId="1">#REF!</definedName>
    <definedName name="y" localSheetId="1">#REF!</definedName>
    <definedName name="yyyy" localSheetId="1">#REF!</definedName>
    <definedName name="部" localSheetId="1">#REF!</definedName>
    <definedName name="财政供养" localSheetId="1">#REF!</definedName>
    <definedName name="赤字县图" localSheetId="1">#REF!</definedName>
    <definedName name="处室" localSheetId="1">#REF!</definedName>
    <definedName name="大幅度" localSheetId="1">#REF!</definedName>
    <definedName name="地税" localSheetId="1" hidden="1">#REF!</definedName>
    <definedName name="还有" localSheetId="1">#REF!</definedName>
    <definedName name="汇率" localSheetId="1">#REF!</definedName>
    <definedName name="基金处室" localSheetId="1">#REF!</definedName>
    <definedName name="基金金额" localSheetId="1">#REF!</definedName>
    <definedName name="基金科目" localSheetId="1">#REF!</definedName>
    <definedName name="基金类型" localSheetId="1">#REF!</definedName>
    <definedName name="金额" localSheetId="1">#REF!</definedName>
    <definedName name="科目" localSheetId="1">#REF!</definedName>
    <definedName name="类型" localSheetId="1">#REF!</definedName>
    <definedName name="日" localSheetId="1">#REF!</definedName>
    <definedName name="生产列1" localSheetId="1">#REF!</definedName>
    <definedName name="生产列11" localSheetId="1">#REF!</definedName>
    <definedName name="生产列15" localSheetId="1">#REF!</definedName>
    <definedName name="生产列16" localSheetId="1">#REF!</definedName>
    <definedName name="生产列17" localSheetId="1">#REF!</definedName>
    <definedName name="生产列19" localSheetId="1">#REF!</definedName>
    <definedName name="生产列2" localSheetId="1">#REF!</definedName>
    <definedName name="生产列20" localSheetId="1">#REF!</definedName>
    <definedName name="生产列3" localSheetId="1">#REF!</definedName>
    <definedName name="生产列4" localSheetId="1">#REF!</definedName>
    <definedName name="生产列5" localSheetId="1">#REF!</definedName>
    <definedName name="生产列6" localSheetId="1">#REF!</definedName>
    <definedName name="生产列7" localSheetId="1">#REF!</definedName>
    <definedName name="生产列8" localSheetId="1">#REF!</definedName>
    <definedName name="生产列9" localSheetId="1">#REF!</definedName>
    <definedName name="生产期" localSheetId="1">#REF!</definedName>
    <definedName name="生产期1" localSheetId="1">#REF!</definedName>
    <definedName name="生产期11" localSheetId="1">#REF!</definedName>
    <definedName name="生产期123" localSheetId="1">#REF!</definedName>
    <definedName name="生产期15" localSheetId="1">#REF!</definedName>
    <definedName name="生产期16" localSheetId="1">#REF!</definedName>
    <definedName name="生产期17" localSheetId="1">#REF!</definedName>
    <definedName name="生产期19" localSheetId="1">#REF!</definedName>
    <definedName name="生产期2" localSheetId="1">#REF!</definedName>
    <definedName name="生产期20" localSheetId="1">#REF!</definedName>
    <definedName name="生产期3" localSheetId="1">#REF!</definedName>
    <definedName name="生产期4" localSheetId="1">#REF!</definedName>
    <definedName name="生产期5" localSheetId="1">#REF!</definedName>
    <definedName name="生产期6" localSheetId="1">#REF!</definedName>
    <definedName name="生产期7" localSheetId="1">#REF!</definedName>
    <definedName name="生产期8" localSheetId="1">#REF!</definedName>
    <definedName name="生产期9" localSheetId="1">#REF!</definedName>
    <definedName name="生态区层次明细" localSheetId="1" hidden="1">#REF!</definedName>
    <definedName name="是" localSheetId="1">#REF!</definedName>
    <definedName name="最终下达表" localSheetId="1">#REF!</definedName>
    <definedName name="전" localSheetId="1">#REF!</definedName>
    <definedName name="주택사업본부" localSheetId="1">#REF!</definedName>
    <definedName name="철구사업본부" localSheetId="1">#REF!</definedName>
    <definedName name="_xlnm.Print_Titles" localSheetId="1">'测算表 (带公式表)'!$A:$B,'测算表 (带公式表)'!$4:$6</definedName>
    <definedName name="_________t4" localSheetId="0">#REF!</definedName>
    <definedName name="_________t7" localSheetId="0">#REF!</definedName>
    <definedName name="_____t4" localSheetId="0">#REF!</definedName>
    <definedName name="_____t7" localSheetId="0">#REF!</definedName>
    <definedName name="____t4" localSheetId="0">#REF!</definedName>
    <definedName name="____t7" localSheetId="0">#REF!</definedName>
    <definedName name="___t4" localSheetId="0">#REF!</definedName>
    <definedName name="___t7" localSheetId="0">#REF!</definedName>
    <definedName name="__t4" localSheetId="0">#REF!</definedName>
    <definedName name="__t7" localSheetId="0">#REF!</definedName>
    <definedName name="_1t4_" localSheetId="0">#REF!</definedName>
    <definedName name="_2t7_" localSheetId="0">#REF!</definedName>
    <definedName name="_t4" localSheetId="0">#REF!</definedName>
    <definedName name="_t7" localSheetId="0">#REF!</definedName>
    <definedName name="A" localSheetId="0">#REF!</definedName>
    <definedName name="aa" localSheetId="0">#REF!</definedName>
    <definedName name="ABC" localSheetId="0">#REF!</definedName>
    <definedName name="ABD" localSheetId="0">#REF!</definedName>
    <definedName name="ad" localSheetId="0">#REF!</definedName>
    <definedName name="county" localSheetId="0">#REF!</definedName>
    <definedName name="data" localSheetId="0">#REF!</definedName>
    <definedName name="Database" localSheetId="0">#REF!</definedName>
    <definedName name="database2" localSheetId="0">#REF!</definedName>
    <definedName name="database3" localSheetId="0">#REF!</definedName>
    <definedName name="df" localSheetId="0">#REF!</definedName>
    <definedName name="dsaa" localSheetId="0">#REF!</definedName>
    <definedName name="dw" localSheetId="0">#REF!</definedName>
    <definedName name="E206." localSheetId="0">#REF!</definedName>
    <definedName name="ee" localSheetId="0">#REF!</definedName>
    <definedName name="eee" localSheetId="0">#REF!</definedName>
    <definedName name="fd" localSheetId="0">#REF!</definedName>
    <definedName name="ff" localSheetId="0">#REF!</definedName>
    <definedName name="fff" localSheetId="0">#REF!</definedName>
    <definedName name="fgh" localSheetId="0">#REF!</definedName>
    <definedName name="gf" localSheetId="0">#REF!</definedName>
    <definedName name="hhhh" localSheetId="0">#REF!</definedName>
    <definedName name="jhi" localSheetId="0">#REF!</definedName>
    <definedName name="kkkk" localSheetId="0">#REF!</definedName>
    <definedName name="mj" localSheetId="0">#REF!</definedName>
    <definedName name="Print_Area_MI" localSheetId="0">#REF!</definedName>
    <definedName name="q" localSheetId="0">#REF!</definedName>
    <definedName name="rf" localSheetId="0">#REF!</definedName>
    <definedName name="rrrr" localSheetId="0">#REF!</definedName>
    <definedName name="rt" localSheetId="0">#REF!</definedName>
    <definedName name="rwerwe" localSheetId="0">#REF!</definedName>
    <definedName name="s" localSheetId="0">#REF!</definedName>
    <definedName name="sd" localSheetId="0" hidden="1">#REF!</definedName>
    <definedName name="ss" localSheetId="0">#REF!</definedName>
    <definedName name="tr" localSheetId="0">#REF!</definedName>
    <definedName name="tt" localSheetId="0">#REF!</definedName>
    <definedName name="ttt" localSheetId="0">#REF!</definedName>
    <definedName name="tttt" localSheetId="0">#REF!</definedName>
    <definedName name="uu" localSheetId="0">#REF!</definedName>
    <definedName name="w" localSheetId="0">#REF!</definedName>
    <definedName name="we" localSheetId="0">#REF!</definedName>
    <definedName name="ws" localSheetId="0">#REF!</definedName>
    <definedName name="www" localSheetId="0">#REF!</definedName>
    <definedName name="y" localSheetId="0">#REF!</definedName>
    <definedName name="yyyy" localSheetId="0">#REF!</definedName>
    <definedName name="部" localSheetId="0">#REF!</definedName>
    <definedName name="财政供养" localSheetId="0">#REF!</definedName>
    <definedName name="赤字县图" localSheetId="0">#REF!</definedName>
    <definedName name="处室" localSheetId="0">#REF!</definedName>
    <definedName name="大幅度" localSheetId="0">#REF!</definedName>
    <definedName name="地税" localSheetId="0" hidden="1">#REF!</definedName>
    <definedName name="还有" localSheetId="0">#REF!</definedName>
    <definedName name="汇率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金额" localSheetId="0">#REF!</definedName>
    <definedName name="科目" localSheetId="0">#REF!</definedName>
    <definedName name="类型" localSheetId="0">#REF!</definedName>
    <definedName name="日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生态区层次明细" localSheetId="0" hidden="1">#REF!</definedName>
    <definedName name="是" localSheetId="0">#REF!</definedName>
    <definedName name="最终下达表" localSheetId="0">#REF!</definedName>
    <definedName name="전" localSheetId="0">#REF!</definedName>
    <definedName name="주택사업본부" localSheetId="0">#REF!</definedName>
    <definedName name="철구사업본부" localSheetId="0">#REF!</definedName>
    <definedName name="_xlnm.Print_Titles" localSheetId="0">'下达表 (正式)'!$A:$B,'下达表 (正式)'!$4:$5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<sst xmlns="http://schemas.openxmlformats.org/spreadsheetml/2006/main" count="219" uniqueCount="191">
  <si>
    <t>附件1</t>
  </si>
  <si>
    <t>2024年省级财政衔接推进乡村振兴补助资金（第五批）下达表</t>
  </si>
  <si>
    <t>单位：万元</t>
  </si>
  <si>
    <t>序号</t>
  </si>
  <si>
    <t>地区</t>
  </si>
  <si>
    <t>本次下达资金（负数从云财农〔2024〕30号扣减）</t>
  </si>
  <si>
    <t>其中：</t>
  </si>
  <si>
    <t>备注</t>
  </si>
  <si>
    <t>按支出进度综合得分测算分配资金</t>
  </si>
  <si>
    <t>按低于序时进度金额的30%扣减资金</t>
  </si>
  <si>
    <t>用非衔接资金支出抬高进度扣减</t>
  </si>
  <si>
    <t>楚雄州合计</t>
  </si>
  <si>
    <t>楚雄市</t>
  </si>
  <si>
    <t>南华县</t>
  </si>
  <si>
    <t>姚安县</t>
  </si>
  <si>
    <t>元谋县</t>
  </si>
  <si>
    <t>2024年省级财政衔接推进乡村振兴补助资金（第三批）测算表</t>
  </si>
  <si>
    <t>全年情况</t>
  </si>
  <si>
    <t>本次测算安排</t>
  </si>
  <si>
    <t>已下达金额</t>
  </si>
  <si>
    <t>金额（负数从云财农〔2024〕30号扣减）</t>
  </si>
  <si>
    <t>调整（试点、磨憨）</t>
  </si>
  <si>
    <t>原金额</t>
  </si>
  <si>
    <t>“四位一体”集体经济</t>
  </si>
  <si>
    <t>支出进度未达序时进度扣减</t>
  </si>
  <si>
    <t>各渠道发现问题未整改扣减</t>
  </si>
  <si>
    <t>支出进度奖励</t>
  </si>
  <si>
    <t>支出进度因素分配</t>
  </si>
  <si>
    <t>千万工程奖励</t>
  </si>
  <si>
    <t>预留设立基金5亿和种业基金1.7亿</t>
  </si>
  <si>
    <t>全省合计</t>
  </si>
  <si>
    <t>省本级</t>
  </si>
  <si>
    <t>昆明市合计</t>
  </si>
  <si>
    <t>昆明市本级</t>
  </si>
  <si>
    <t>本次分配本级资金属磨憨镇</t>
  </si>
  <si>
    <t>本级</t>
  </si>
  <si>
    <t>盘龙区</t>
  </si>
  <si>
    <t>五华区</t>
  </si>
  <si>
    <t>西山区</t>
  </si>
  <si>
    <t>官渡区</t>
  </si>
  <si>
    <t>呈贡区</t>
  </si>
  <si>
    <t>安宁市</t>
  </si>
  <si>
    <t>富民县</t>
  </si>
  <si>
    <t>晋宁区</t>
  </si>
  <si>
    <t>宜良县</t>
  </si>
  <si>
    <t>石林县</t>
  </si>
  <si>
    <t>嵩明县</t>
  </si>
  <si>
    <t>禄劝县</t>
  </si>
  <si>
    <t>东川区</t>
  </si>
  <si>
    <t>寻甸县</t>
  </si>
  <si>
    <t>昭通市合计</t>
  </si>
  <si>
    <t>昭通市本级</t>
  </si>
  <si>
    <t>昭阳区</t>
  </si>
  <si>
    <t>鲁甸县</t>
  </si>
  <si>
    <t>巧家县</t>
  </si>
  <si>
    <t>盐津县</t>
  </si>
  <si>
    <t>大关县</t>
  </si>
  <si>
    <t>永善县</t>
  </si>
  <si>
    <t>绥江县</t>
  </si>
  <si>
    <t>彝良县</t>
  </si>
  <si>
    <t>威信县</t>
  </si>
  <si>
    <t>水富市</t>
  </si>
  <si>
    <t>镇雄县</t>
  </si>
  <si>
    <t>直管</t>
  </si>
  <si>
    <t>曲靖市合计</t>
  </si>
  <si>
    <t>曲靖市本级</t>
  </si>
  <si>
    <t>麒麟区</t>
  </si>
  <si>
    <t>沾益区</t>
  </si>
  <si>
    <t>马龙区</t>
  </si>
  <si>
    <t>富源县</t>
  </si>
  <si>
    <t>罗平县</t>
  </si>
  <si>
    <t>师宗县</t>
  </si>
  <si>
    <t>陆良县</t>
  </si>
  <si>
    <t>会泽县</t>
  </si>
  <si>
    <t>宣威市</t>
  </si>
  <si>
    <t>玉溪市合计</t>
  </si>
  <si>
    <t>玉溪市本级</t>
  </si>
  <si>
    <t>红塔区</t>
  </si>
  <si>
    <t>通海县</t>
  </si>
  <si>
    <t>江川区</t>
  </si>
  <si>
    <t>澄江市</t>
  </si>
  <si>
    <t>华宁县</t>
  </si>
  <si>
    <t>易门县</t>
  </si>
  <si>
    <t>峨山县</t>
  </si>
  <si>
    <t>新平县</t>
  </si>
  <si>
    <t>元江县</t>
  </si>
  <si>
    <t>红河州合计</t>
  </si>
  <si>
    <t>红河州本级</t>
  </si>
  <si>
    <t>个旧市</t>
  </si>
  <si>
    <t>开远市</t>
  </si>
  <si>
    <t>蒙自市</t>
  </si>
  <si>
    <t>建水县</t>
  </si>
  <si>
    <t>石屏县</t>
  </si>
  <si>
    <t>弥勒市</t>
  </si>
  <si>
    <t>泸西县</t>
  </si>
  <si>
    <t>屏边县</t>
  </si>
  <si>
    <t>河口县</t>
  </si>
  <si>
    <t>金平县</t>
  </si>
  <si>
    <t>元阳县</t>
  </si>
  <si>
    <t>红河县</t>
  </si>
  <si>
    <t>绿春县</t>
  </si>
  <si>
    <t>文山州合计</t>
  </si>
  <si>
    <t>文山州本级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</si>
  <si>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</si>
  <si>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</si>
  <si>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</si>
  <si>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</si>
  <si>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</si>
  <si>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</si>
  <si>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</si>
  <si>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</si>
  <si>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普洱市合计</t>
  </si>
  <si>
    <t>普洱市本级</t>
  </si>
  <si>
    <t>思茅区</t>
  </si>
  <si>
    <t>宁洱县</t>
  </si>
  <si>
    <t>墨江县</t>
  </si>
  <si>
    <t>景谷县</t>
  </si>
  <si>
    <t>镇沅县</t>
  </si>
  <si>
    <t>景东县</t>
  </si>
  <si>
    <t>江城县</t>
  </si>
  <si>
    <t>澜沧县</t>
  </si>
  <si>
    <t>孟连县</t>
  </si>
  <si>
    <t>西盟县</t>
  </si>
  <si>
    <t>西双版纳州合计</t>
  </si>
  <si>
    <t>西双版纳州本级</t>
  </si>
  <si>
    <t>景洪市</t>
  </si>
  <si>
    <t>勐海县</t>
  </si>
  <si>
    <t>勐腊县</t>
  </si>
  <si>
    <t>楚雄州本级</t>
  </si>
  <si>
    <t>双柏县</t>
  </si>
  <si>
    <t>牟定县</t>
  </si>
  <si>
    <t>大姚县</t>
  </si>
  <si>
    <t>永仁县</t>
  </si>
  <si>
    <t>武定县</t>
  </si>
  <si>
    <t>禄丰市</t>
  </si>
  <si>
    <t>大理州合计</t>
  </si>
  <si>
    <t>大理州本级</t>
  </si>
  <si>
    <t>大理市</t>
  </si>
  <si>
    <t>漾濞县</t>
  </si>
  <si>
    <t>祥云县</t>
  </si>
  <si>
    <t>宾川县</t>
  </si>
  <si>
    <t>弥渡县</t>
  </si>
  <si>
    <t>南涧县</t>
  </si>
  <si>
    <t>巍山县</t>
  </si>
  <si>
    <t>永平县</t>
  </si>
  <si>
    <t>云龙县</t>
  </si>
  <si>
    <t>洱源县</t>
  </si>
  <si>
    <t>剑川县</t>
  </si>
  <si>
    <t>鹤庆县</t>
  </si>
  <si>
    <t>保山市合计</t>
  </si>
  <si>
    <t>保山市本级</t>
  </si>
  <si>
    <t>隆阳区</t>
  </si>
  <si>
    <t>施甸县</t>
  </si>
  <si>
    <t>昌宁县</t>
  </si>
  <si>
    <t>龙陵县</t>
  </si>
  <si>
    <t>腾冲市</t>
  </si>
  <si>
    <t>德宏州合计</t>
  </si>
  <si>
    <t>德宏州本级</t>
  </si>
  <si>
    <t>芒市</t>
  </si>
  <si>
    <t>梁河县</t>
  </si>
  <si>
    <t>盈江县</t>
  </si>
  <si>
    <t>陇川县</t>
  </si>
  <si>
    <t>瑞丽市</t>
  </si>
  <si>
    <t>丽江市合计</t>
  </si>
  <si>
    <t>丽江市本级</t>
  </si>
  <si>
    <t>古城区</t>
  </si>
  <si>
    <t>永胜县</t>
  </si>
  <si>
    <t>华坪县</t>
  </si>
  <si>
    <t>宁蒗县</t>
  </si>
  <si>
    <t>玉龙县</t>
  </si>
  <si>
    <t>怒江州合计</t>
  </si>
  <si>
    <t>怒江州本级</t>
  </si>
  <si>
    <t>兰坪县</t>
  </si>
  <si>
    <t>福贡县</t>
  </si>
  <si>
    <t>贡山县</t>
  </si>
  <si>
    <t>泸水市</t>
  </si>
  <si>
    <t>迪庆州合计</t>
  </si>
  <si>
    <t>迪庆州本级</t>
  </si>
  <si>
    <t>香格里拉市</t>
  </si>
  <si>
    <t>维西县</t>
  </si>
  <si>
    <t>德钦县</t>
  </si>
  <si>
    <t>临沧市合计</t>
  </si>
  <si>
    <t>临沧市本级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</si>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</sst>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 ;[Red]\-0\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sz val="9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 applyAlignment="0">
      <alignment vertical="top" wrapText="1"/>
      <protection locked="0"/>
    </xf>
    <xf numFmtId="0" fontId="28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1" xfId="0" applyFont="1" applyFill="1" applyBorder="1">
      <alignment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vertical="center" wrapText="1"/>
    </xf>
    <xf numFmtId="0" fontId="6" fillId="0" borderId="5" xfId="0" applyNumberFormat="1" applyFont="1" applyFill="1" applyBorder="1" applyAlignment="1" applyProtection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vertical="center" wrapText="1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>
      <alignment horizontal="righ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998—2004年决算资料整理第三部分 2" xfId="49"/>
    <cellStyle name="常规 3 2" xfId="50"/>
    <cellStyle name="常规_2011年" xfId="51"/>
    <cellStyle name="常规 2" xfId="52"/>
    <cellStyle name="常规_扶持人口较少民族发展动态监测系统15" xfId="53"/>
    <cellStyle name="常规 4" xfId="54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92;&#19994;&#20892;&#26449;&#22788;&#24037;&#20316;&#26448;&#26009;\&#25968;&#25454;&#32479;&#35745;\&#32479;&#35745;&#25968;&#25454;\2024&#24180;&#20013;&#22830;&#21644;&#30465;&#32423;&#36130;&#25919;&#34900;&#25509;&#25512;&#36827;&#20065;&#26449;&#25391;&#20852;&#34917;&#21161;&#36164;&#37329;&#20998;&#21439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合计"/>
      <sheetName val="中央资金"/>
      <sheetName val="省级资金"/>
      <sheetName val="Sheet1"/>
    </sheetNames>
    <sheetDataSet>
      <sheetData sheetId="0">
        <row r="2">
          <cell r="B2" t="str">
            <v>地区</v>
          </cell>
          <cell r="C2" t="str">
            <v>原贫困县标示</v>
          </cell>
          <cell r="D2" t="str">
            <v>总计</v>
          </cell>
          <cell r="E2" t="str">
            <v>中央</v>
          </cell>
          <cell r="F2" t="str">
            <v>省级</v>
          </cell>
        </row>
        <row r="2">
          <cell r="I2" t="str">
            <v>贫困人口较多、贫困程度较深、脱贫难度较大的地区</v>
          </cell>
          <cell r="J2" t="str">
            <v>边境</v>
          </cell>
          <cell r="K2" t="str">
            <v>挂牌</v>
          </cell>
          <cell r="L2" t="str">
            <v>乡村振兴重点帮扶县</v>
          </cell>
        </row>
        <row r="3">
          <cell r="B3" t="str">
            <v>全省合计</v>
          </cell>
        </row>
        <row r="3">
          <cell r="D3">
            <v>2347547.8</v>
          </cell>
          <cell r="E3">
            <v>1783217</v>
          </cell>
          <cell r="F3">
            <v>564330.8</v>
          </cell>
        </row>
        <row r="4">
          <cell r="B4" t="str">
            <v>省本级</v>
          </cell>
        </row>
        <row r="4">
          <cell r="D4">
            <v>144236</v>
          </cell>
          <cell r="E4">
            <v>28878</v>
          </cell>
          <cell r="F4">
            <v>115358</v>
          </cell>
        </row>
        <row r="5">
          <cell r="B5" t="str">
            <v>州市本级</v>
          </cell>
        </row>
        <row r="5">
          <cell r="D5">
            <v>90223.6</v>
          </cell>
          <cell r="E5">
            <v>58938</v>
          </cell>
          <cell r="F5">
            <v>31285.6</v>
          </cell>
        </row>
        <row r="6">
          <cell r="B6" t="str">
            <v>41个县</v>
          </cell>
        </row>
        <row r="6">
          <cell r="D6">
            <v>183881</v>
          </cell>
          <cell r="E6">
            <v>135597</v>
          </cell>
          <cell r="F6">
            <v>48284</v>
          </cell>
        </row>
        <row r="7">
          <cell r="B7" t="str">
            <v>原88个贫困县合计</v>
          </cell>
        </row>
        <row r="7">
          <cell r="D7">
            <v>1929207.2</v>
          </cell>
          <cell r="E7">
            <v>1559804</v>
          </cell>
          <cell r="F7">
            <v>369403.2</v>
          </cell>
          <cell r="G7">
            <v>21922.8090909091</v>
          </cell>
        </row>
        <row r="8">
          <cell r="B8" t="str">
            <v>昆明市合计</v>
          </cell>
        </row>
        <row r="8">
          <cell r="D8">
            <v>98979.6</v>
          </cell>
          <cell r="E8">
            <v>77928</v>
          </cell>
          <cell r="F8">
            <v>21051.6</v>
          </cell>
        </row>
        <row r="9">
          <cell r="B9" t="str">
            <v>昆明市本级</v>
          </cell>
        </row>
        <row r="9">
          <cell r="D9">
            <v>3425.6</v>
          </cell>
          <cell r="E9">
            <v>3245</v>
          </cell>
          <cell r="F9">
            <v>180.6</v>
          </cell>
        </row>
        <row r="10">
          <cell r="B10" t="str">
            <v>五华区</v>
          </cell>
          <cell r="C10" t="str">
            <v>非贫困县</v>
          </cell>
          <cell r="D10">
            <v>343</v>
          </cell>
          <cell r="E10">
            <v>223</v>
          </cell>
          <cell r="F10">
            <v>120</v>
          </cell>
        </row>
        <row r="11">
          <cell r="B11" t="str">
            <v>盘龙区</v>
          </cell>
          <cell r="C11" t="str">
            <v>非贫困县</v>
          </cell>
          <cell r="D11">
            <v>1747</v>
          </cell>
          <cell r="E11">
            <v>977</v>
          </cell>
          <cell r="F11">
            <v>770</v>
          </cell>
        </row>
        <row r="12">
          <cell r="B12" t="str">
            <v>官渡区</v>
          </cell>
          <cell r="C12" t="str">
            <v>非贫困县</v>
          </cell>
          <cell r="D12">
            <v>1070</v>
          </cell>
          <cell r="E12">
            <v>360</v>
          </cell>
          <cell r="F12">
            <v>710</v>
          </cell>
        </row>
        <row r="13">
          <cell r="B13" t="str">
            <v>西山区</v>
          </cell>
          <cell r="C13" t="str">
            <v>非贫困县</v>
          </cell>
          <cell r="D13">
            <v>618</v>
          </cell>
          <cell r="E13">
            <v>438</v>
          </cell>
          <cell r="F13">
            <v>180</v>
          </cell>
        </row>
        <row r="14">
          <cell r="B14" t="str">
            <v>东川区</v>
          </cell>
          <cell r="C14" t="str">
            <v>深度贫困</v>
          </cell>
          <cell r="D14">
            <v>36415</v>
          </cell>
          <cell r="E14">
            <v>28384</v>
          </cell>
          <cell r="F14">
            <v>8031</v>
          </cell>
        </row>
        <row r="14">
          <cell r="L14" t="str">
            <v>国家级</v>
          </cell>
        </row>
        <row r="15">
          <cell r="B15" t="str">
            <v>呈贡区</v>
          </cell>
          <cell r="C15" t="str">
            <v>非贫困县</v>
          </cell>
          <cell r="D15">
            <v>1042</v>
          </cell>
          <cell r="E15">
            <v>362</v>
          </cell>
          <cell r="F15">
            <v>680</v>
          </cell>
        </row>
        <row r="16">
          <cell r="B16" t="str">
            <v>晋宁区</v>
          </cell>
          <cell r="C16" t="str">
            <v>非贫困县</v>
          </cell>
          <cell r="D16">
            <v>2536</v>
          </cell>
          <cell r="E16">
            <v>2024</v>
          </cell>
          <cell r="F16">
            <v>512</v>
          </cell>
        </row>
        <row r="17">
          <cell r="B17" t="str">
            <v>富民县</v>
          </cell>
          <cell r="C17" t="str">
            <v>非贫困县</v>
          </cell>
          <cell r="D17">
            <v>2869</v>
          </cell>
          <cell r="E17">
            <v>2112</v>
          </cell>
          <cell r="F17">
            <v>757</v>
          </cell>
        </row>
        <row r="18">
          <cell r="B18" t="str">
            <v>宜良县</v>
          </cell>
          <cell r="C18" t="str">
            <v>非贫困县</v>
          </cell>
          <cell r="D18">
            <v>2824</v>
          </cell>
          <cell r="E18">
            <v>2180</v>
          </cell>
          <cell r="F18">
            <v>644</v>
          </cell>
        </row>
        <row r="19">
          <cell r="B19" t="str">
            <v>石林县</v>
          </cell>
          <cell r="C19" t="str">
            <v>非贫困县</v>
          </cell>
          <cell r="D19">
            <v>2216</v>
          </cell>
          <cell r="E19">
            <v>1720</v>
          </cell>
          <cell r="F19">
            <v>496</v>
          </cell>
        </row>
        <row r="20">
          <cell r="B20" t="str">
            <v>嵩明县</v>
          </cell>
          <cell r="C20" t="str">
            <v>非贫困县</v>
          </cell>
          <cell r="D20">
            <v>2116</v>
          </cell>
          <cell r="E20">
            <v>1594</v>
          </cell>
          <cell r="F20">
            <v>522</v>
          </cell>
        </row>
        <row r="21">
          <cell r="B21" t="str">
            <v>禄劝县</v>
          </cell>
          <cell r="C21" t="str">
            <v>贫困</v>
          </cell>
          <cell r="D21">
            <v>18170</v>
          </cell>
          <cell r="E21">
            <v>15045</v>
          </cell>
          <cell r="F21">
            <v>3125</v>
          </cell>
        </row>
        <row r="21">
          <cell r="L21" t="str">
            <v>省级</v>
          </cell>
        </row>
        <row r="22">
          <cell r="B22" t="str">
            <v>寻甸县</v>
          </cell>
          <cell r="C22" t="str">
            <v>贫困</v>
          </cell>
          <cell r="D22">
            <v>22727</v>
          </cell>
          <cell r="E22">
            <v>18583</v>
          </cell>
          <cell r="F22">
            <v>4144</v>
          </cell>
        </row>
        <row r="22">
          <cell r="L22" t="str">
            <v>省级</v>
          </cell>
        </row>
        <row r="23">
          <cell r="B23" t="str">
            <v>安宁市</v>
          </cell>
          <cell r="C23" t="str">
            <v>非贫困县</v>
          </cell>
          <cell r="D23">
            <v>861</v>
          </cell>
          <cell r="E23">
            <v>681</v>
          </cell>
          <cell r="F23">
            <v>180</v>
          </cell>
        </row>
        <row r="24">
          <cell r="B24" t="str">
            <v>昭通市合计</v>
          </cell>
        </row>
        <row r="24">
          <cell r="D24">
            <v>552431</v>
          </cell>
          <cell r="E24">
            <v>443771</v>
          </cell>
          <cell r="F24">
            <v>108660</v>
          </cell>
        </row>
        <row r="25">
          <cell r="B25" t="str">
            <v>昭通市本级</v>
          </cell>
        </row>
        <row r="25">
          <cell r="D25">
            <v>50814</v>
          </cell>
          <cell r="E25">
            <v>24787</v>
          </cell>
          <cell r="F25">
            <v>26027</v>
          </cell>
        </row>
        <row r="26">
          <cell r="B26" t="str">
            <v>昭阳区</v>
          </cell>
          <cell r="C26" t="str">
            <v>深度贫困</v>
          </cell>
          <cell r="D26">
            <v>69206</v>
          </cell>
          <cell r="E26">
            <v>58083</v>
          </cell>
          <cell r="F26">
            <v>11123</v>
          </cell>
        </row>
        <row r="26">
          <cell r="I26" t="str">
            <v>昭通深度贫困</v>
          </cell>
        </row>
        <row r="26">
          <cell r="K26" t="str">
            <v>挂牌</v>
          </cell>
          <cell r="L26" t="str">
            <v>国家级</v>
          </cell>
        </row>
        <row r="27">
          <cell r="B27" t="str">
            <v>鲁甸县</v>
          </cell>
          <cell r="C27" t="str">
            <v>深度贫困</v>
          </cell>
          <cell r="D27">
            <v>46042</v>
          </cell>
          <cell r="E27">
            <v>38792</v>
          </cell>
          <cell r="F27">
            <v>7250</v>
          </cell>
        </row>
        <row r="27">
          <cell r="I27" t="str">
            <v>昭通深度贫困</v>
          </cell>
        </row>
        <row r="27">
          <cell r="L27" t="str">
            <v>国家级</v>
          </cell>
        </row>
        <row r="28">
          <cell r="B28" t="str">
            <v>巧家县</v>
          </cell>
          <cell r="C28" t="str">
            <v>深度贫困</v>
          </cell>
          <cell r="D28">
            <v>38554</v>
          </cell>
          <cell r="E28">
            <v>32711</v>
          </cell>
          <cell r="F28">
            <v>5843</v>
          </cell>
        </row>
        <row r="28">
          <cell r="I28" t="str">
            <v>昭通深度贫困</v>
          </cell>
        </row>
        <row r="28">
          <cell r="K28" t="str">
            <v>挂牌</v>
          </cell>
          <cell r="L28" t="str">
            <v>国家级</v>
          </cell>
        </row>
        <row r="29">
          <cell r="B29" t="str">
            <v>盐津县</v>
          </cell>
          <cell r="C29" t="str">
            <v>贫困</v>
          </cell>
          <cell r="D29">
            <v>33716</v>
          </cell>
          <cell r="E29">
            <v>28823</v>
          </cell>
          <cell r="F29">
            <v>4893</v>
          </cell>
        </row>
        <row r="29">
          <cell r="L29" t="str">
            <v>国家级</v>
          </cell>
        </row>
        <row r="30">
          <cell r="B30" t="str">
            <v>大关县</v>
          </cell>
          <cell r="C30" t="str">
            <v>深度贫困</v>
          </cell>
          <cell r="D30">
            <v>35437</v>
          </cell>
          <cell r="E30">
            <v>26885</v>
          </cell>
          <cell r="F30">
            <v>8552</v>
          </cell>
        </row>
        <row r="30">
          <cell r="I30" t="str">
            <v>昭通深度贫困</v>
          </cell>
        </row>
        <row r="30">
          <cell r="L30" t="str">
            <v>国家级</v>
          </cell>
        </row>
        <row r="31">
          <cell r="B31" t="str">
            <v>永善县</v>
          </cell>
          <cell r="C31" t="str">
            <v>深度贫困</v>
          </cell>
          <cell r="D31">
            <v>48317</v>
          </cell>
          <cell r="E31">
            <v>42561</v>
          </cell>
          <cell r="F31">
            <v>5756</v>
          </cell>
        </row>
        <row r="31">
          <cell r="I31" t="str">
            <v>昭通深度贫困</v>
          </cell>
        </row>
        <row r="31">
          <cell r="K31" t="str">
            <v>挂牌</v>
          </cell>
          <cell r="L31" t="str">
            <v>国家级</v>
          </cell>
        </row>
        <row r="32">
          <cell r="B32" t="str">
            <v>绥江县</v>
          </cell>
          <cell r="C32" t="str">
            <v>贫困</v>
          </cell>
          <cell r="D32">
            <v>15479</v>
          </cell>
          <cell r="E32">
            <v>12041</v>
          </cell>
          <cell r="F32">
            <v>3438</v>
          </cell>
        </row>
        <row r="32">
          <cell r="L32" t="str">
            <v>省级</v>
          </cell>
        </row>
        <row r="33">
          <cell r="B33" t="str">
            <v>镇雄县</v>
          </cell>
          <cell r="C33" t="str">
            <v>深度贫困</v>
          </cell>
          <cell r="D33">
            <v>131422</v>
          </cell>
          <cell r="E33">
            <v>109224</v>
          </cell>
          <cell r="F33">
            <v>22198</v>
          </cell>
          <cell r="G33">
            <v>77077.36</v>
          </cell>
        </row>
        <row r="33">
          <cell r="I33" t="str">
            <v>昭通深度贫困</v>
          </cell>
        </row>
        <row r="33">
          <cell r="K33" t="str">
            <v>中央挂牌</v>
          </cell>
          <cell r="L33" t="str">
            <v>国家级</v>
          </cell>
        </row>
        <row r="34">
          <cell r="B34" t="str">
            <v>彝良县</v>
          </cell>
          <cell r="C34" t="str">
            <v>深度贫困</v>
          </cell>
          <cell r="D34">
            <v>63182</v>
          </cell>
          <cell r="E34">
            <v>53555</v>
          </cell>
          <cell r="F34">
            <v>9627</v>
          </cell>
        </row>
        <row r="34">
          <cell r="I34" t="str">
            <v>昭通深度贫困</v>
          </cell>
        </row>
        <row r="34">
          <cell r="K34" t="str">
            <v>挂牌</v>
          </cell>
          <cell r="L34" t="str">
            <v>国家级</v>
          </cell>
        </row>
        <row r="35">
          <cell r="B35" t="str">
            <v>威信县</v>
          </cell>
          <cell r="C35" t="str">
            <v>贫困</v>
          </cell>
          <cell r="D35">
            <v>16991</v>
          </cell>
          <cell r="E35">
            <v>13621</v>
          </cell>
          <cell r="F35">
            <v>3370</v>
          </cell>
        </row>
        <row r="35">
          <cell r="L35" t="str">
            <v>省级</v>
          </cell>
        </row>
        <row r="36">
          <cell r="B36" t="str">
            <v>水富市</v>
          </cell>
          <cell r="C36" t="str">
            <v>非贫困县</v>
          </cell>
          <cell r="D36">
            <v>3271</v>
          </cell>
          <cell r="E36">
            <v>2688</v>
          </cell>
          <cell r="F36">
            <v>583</v>
          </cell>
        </row>
        <row r="37">
          <cell r="B37" t="str">
            <v>曲靖市合计</v>
          </cell>
        </row>
        <row r="37">
          <cell r="D37">
            <v>229143</v>
          </cell>
          <cell r="E37">
            <v>184419</v>
          </cell>
          <cell r="F37">
            <v>44724</v>
          </cell>
        </row>
        <row r="38">
          <cell r="B38" t="str">
            <v>曲靖市本级</v>
          </cell>
        </row>
        <row r="38">
          <cell r="D38">
            <v>9807</v>
          </cell>
          <cell r="E38">
            <v>9802</v>
          </cell>
          <cell r="F38">
            <v>5</v>
          </cell>
        </row>
        <row r="39">
          <cell r="B39" t="str">
            <v>麒麟区</v>
          </cell>
          <cell r="C39" t="str">
            <v>非贫困县</v>
          </cell>
          <cell r="D39">
            <v>3805</v>
          </cell>
          <cell r="E39">
            <v>2826</v>
          </cell>
          <cell r="F39">
            <v>979</v>
          </cell>
        </row>
        <row r="40">
          <cell r="B40" t="str">
            <v>马龙区</v>
          </cell>
          <cell r="C40" t="str">
            <v>非贫困县</v>
          </cell>
          <cell r="D40">
            <v>4419</v>
          </cell>
          <cell r="E40">
            <v>3132</v>
          </cell>
          <cell r="F40">
            <v>1287</v>
          </cell>
        </row>
        <row r="41">
          <cell r="B41" t="str">
            <v>陆良县</v>
          </cell>
          <cell r="C41" t="str">
            <v>非贫困县</v>
          </cell>
          <cell r="D41">
            <v>8111</v>
          </cell>
          <cell r="E41">
            <v>6348</v>
          </cell>
          <cell r="F41">
            <v>1763</v>
          </cell>
        </row>
        <row r="42">
          <cell r="B42" t="str">
            <v>师宗县</v>
          </cell>
          <cell r="C42" t="str">
            <v>贫困</v>
          </cell>
          <cell r="D42">
            <v>13413</v>
          </cell>
          <cell r="E42">
            <v>11150</v>
          </cell>
          <cell r="F42">
            <v>2263</v>
          </cell>
        </row>
        <row r="43">
          <cell r="B43" t="str">
            <v>罗平县</v>
          </cell>
          <cell r="C43" t="str">
            <v>贫困</v>
          </cell>
          <cell r="D43">
            <v>9033</v>
          </cell>
          <cell r="E43">
            <v>7270</v>
          </cell>
          <cell r="F43">
            <v>1763</v>
          </cell>
        </row>
        <row r="44">
          <cell r="B44" t="str">
            <v>富源县</v>
          </cell>
          <cell r="C44" t="str">
            <v>贫困</v>
          </cell>
          <cell r="D44">
            <v>21513</v>
          </cell>
          <cell r="E44">
            <v>16774</v>
          </cell>
          <cell r="F44">
            <v>4739</v>
          </cell>
        </row>
        <row r="44">
          <cell r="L44" t="str">
            <v>省级</v>
          </cell>
        </row>
        <row r="45">
          <cell r="B45" t="str">
            <v>会泽县</v>
          </cell>
          <cell r="C45" t="str">
            <v>深度贫困</v>
          </cell>
          <cell r="D45">
            <v>103103</v>
          </cell>
          <cell r="E45">
            <v>81613</v>
          </cell>
          <cell r="F45">
            <v>21490</v>
          </cell>
        </row>
        <row r="45">
          <cell r="I45" t="str">
            <v>曲靖北部深度贫困</v>
          </cell>
        </row>
        <row r="45">
          <cell r="K45" t="str">
            <v>中央挂牌</v>
          </cell>
          <cell r="L45" t="str">
            <v>国家级</v>
          </cell>
        </row>
        <row r="46">
          <cell r="B46" t="str">
            <v>沾益区</v>
          </cell>
          <cell r="C46" t="str">
            <v>非贫困县</v>
          </cell>
          <cell r="D46">
            <v>5187</v>
          </cell>
          <cell r="E46">
            <v>4090</v>
          </cell>
          <cell r="F46">
            <v>1097</v>
          </cell>
        </row>
        <row r="47">
          <cell r="B47" t="str">
            <v>宣威市</v>
          </cell>
          <cell r="C47" t="str">
            <v>深度贫困</v>
          </cell>
          <cell r="D47">
            <v>50752</v>
          </cell>
          <cell r="E47">
            <v>41414</v>
          </cell>
          <cell r="F47">
            <v>9338</v>
          </cell>
        </row>
        <row r="47">
          <cell r="I47" t="str">
            <v>曲靖北部深度贫困</v>
          </cell>
        </row>
        <row r="47">
          <cell r="K47" t="str">
            <v>挂牌</v>
          </cell>
          <cell r="L47" t="str">
            <v>国家级</v>
          </cell>
        </row>
        <row r="48">
          <cell r="B48" t="str">
            <v>玉溪市合计</v>
          </cell>
        </row>
        <row r="48">
          <cell r="D48">
            <v>31175</v>
          </cell>
          <cell r="E48">
            <v>24615</v>
          </cell>
          <cell r="F48">
            <v>6560</v>
          </cell>
        </row>
        <row r="49">
          <cell r="B49" t="str">
            <v>玉溪市本级</v>
          </cell>
        </row>
        <row r="49">
          <cell r="D49">
            <v>65</v>
          </cell>
          <cell r="E49">
            <v>55</v>
          </cell>
          <cell r="F49">
            <v>10</v>
          </cell>
        </row>
        <row r="50">
          <cell r="B50" t="str">
            <v>红塔区</v>
          </cell>
          <cell r="C50" t="str">
            <v>非贫困县</v>
          </cell>
          <cell r="D50">
            <v>2531</v>
          </cell>
          <cell r="E50">
            <v>1992</v>
          </cell>
          <cell r="F50">
            <v>539</v>
          </cell>
        </row>
        <row r="51">
          <cell r="B51" t="str">
            <v>江川区</v>
          </cell>
          <cell r="C51" t="str">
            <v>非贫困县</v>
          </cell>
          <cell r="D51">
            <v>2641</v>
          </cell>
          <cell r="E51">
            <v>2096</v>
          </cell>
          <cell r="F51">
            <v>545</v>
          </cell>
        </row>
        <row r="52">
          <cell r="B52" t="str">
            <v>澄江市</v>
          </cell>
          <cell r="C52" t="str">
            <v>非贫困县</v>
          </cell>
          <cell r="D52">
            <v>3494</v>
          </cell>
          <cell r="E52">
            <v>2606</v>
          </cell>
          <cell r="F52">
            <v>888</v>
          </cell>
        </row>
        <row r="53">
          <cell r="B53" t="str">
            <v>通海县</v>
          </cell>
          <cell r="C53" t="str">
            <v>非贫困县</v>
          </cell>
          <cell r="D53">
            <v>2362</v>
          </cell>
          <cell r="E53">
            <v>1889</v>
          </cell>
          <cell r="F53">
            <v>473</v>
          </cell>
        </row>
        <row r="54">
          <cell r="B54" t="str">
            <v>华宁县</v>
          </cell>
          <cell r="C54" t="str">
            <v>非贫困县</v>
          </cell>
          <cell r="D54">
            <v>3681</v>
          </cell>
          <cell r="E54">
            <v>2928</v>
          </cell>
          <cell r="F54">
            <v>753</v>
          </cell>
        </row>
        <row r="55">
          <cell r="B55" t="str">
            <v>易门县</v>
          </cell>
          <cell r="C55" t="str">
            <v>非贫困县</v>
          </cell>
          <cell r="D55">
            <v>3256</v>
          </cell>
          <cell r="E55">
            <v>2926</v>
          </cell>
          <cell r="F55">
            <v>330</v>
          </cell>
        </row>
        <row r="56">
          <cell r="B56" t="str">
            <v>峨山县</v>
          </cell>
          <cell r="C56" t="str">
            <v>非贫困县</v>
          </cell>
          <cell r="D56">
            <v>4436</v>
          </cell>
          <cell r="E56">
            <v>3354</v>
          </cell>
          <cell r="F56">
            <v>1082</v>
          </cell>
        </row>
        <row r="57">
          <cell r="B57" t="str">
            <v>新平县</v>
          </cell>
          <cell r="C57" t="str">
            <v>非贫困县</v>
          </cell>
          <cell r="D57">
            <v>3961</v>
          </cell>
          <cell r="E57">
            <v>2919</v>
          </cell>
          <cell r="F57">
            <v>1042</v>
          </cell>
        </row>
        <row r="58">
          <cell r="B58" t="str">
            <v>元江县</v>
          </cell>
          <cell r="C58" t="str">
            <v>非贫困县</v>
          </cell>
          <cell r="D58">
            <v>4748</v>
          </cell>
          <cell r="E58">
            <v>3850</v>
          </cell>
          <cell r="F58">
            <v>898</v>
          </cell>
        </row>
        <row r="59">
          <cell r="B59" t="str">
            <v>红河州合计</v>
          </cell>
        </row>
        <row r="59">
          <cell r="D59">
            <v>211642</v>
          </cell>
          <cell r="E59">
            <v>161699</v>
          </cell>
          <cell r="F59">
            <v>49943</v>
          </cell>
        </row>
        <row r="60">
          <cell r="B60" t="str">
            <v>红河州本级</v>
          </cell>
        </row>
        <row r="60">
          <cell r="D60">
            <v>2201</v>
          </cell>
          <cell r="E60">
            <v>2171</v>
          </cell>
          <cell r="F60">
            <v>30</v>
          </cell>
        </row>
        <row r="61">
          <cell r="B61" t="str">
            <v>个旧市</v>
          </cell>
          <cell r="C61" t="str">
            <v>非贫困县</v>
          </cell>
          <cell r="D61">
            <v>6343</v>
          </cell>
          <cell r="E61">
            <v>3472</v>
          </cell>
          <cell r="F61">
            <v>2871</v>
          </cell>
        </row>
        <row r="62">
          <cell r="B62" t="str">
            <v>开远市</v>
          </cell>
          <cell r="C62" t="str">
            <v>非贫困县</v>
          </cell>
          <cell r="D62">
            <v>7741</v>
          </cell>
          <cell r="E62">
            <v>3701</v>
          </cell>
          <cell r="F62">
            <v>4040</v>
          </cell>
        </row>
        <row r="63">
          <cell r="B63" t="str">
            <v>蒙自市</v>
          </cell>
          <cell r="C63" t="str">
            <v>非贫困县</v>
          </cell>
          <cell r="D63">
            <v>9644</v>
          </cell>
          <cell r="E63">
            <v>7502</v>
          </cell>
          <cell r="F63">
            <v>2142</v>
          </cell>
        </row>
        <row r="64">
          <cell r="B64" t="str">
            <v>屏边县</v>
          </cell>
          <cell r="C64" t="str">
            <v>贫困</v>
          </cell>
          <cell r="D64">
            <v>15716</v>
          </cell>
          <cell r="E64">
            <v>12496</v>
          </cell>
          <cell r="F64">
            <v>3220</v>
          </cell>
        </row>
        <row r="64">
          <cell r="I64" t="str">
            <v>红河南部山区深度贫困</v>
          </cell>
        </row>
        <row r="64">
          <cell r="K64" t="str">
            <v>中央挂牌</v>
          </cell>
          <cell r="L64" t="str">
            <v>省级</v>
          </cell>
        </row>
        <row r="65">
          <cell r="B65" t="str">
            <v>建水县</v>
          </cell>
          <cell r="C65" t="str">
            <v>非贫困县</v>
          </cell>
          <cell r="D65">
            <v>8881</v>
          </cell>
          <cell r="E65">
            <v>6811</v>
          </cell>
          <cell r="F65">
            <v>2070</v>
          </cell>
        </row>
        <row r="66">
          <cell r="B66" t="str">
            <v>石屏县</v>
          </cell>
          <cell r="C66" t="str">
            <v>贫困</v>
          </cell>
          <cell r="D66">
            <v>7228</v>
          </cell>
          <cell r="E66">
            <v>5818</v>
          </cell>
          <cell r="F66">
            <v>1410</v>
          </cell>
        </row>
        <row r="67">
          <cell r="B67" t="str">
            <v>弥勒市</v>
          </cell>
          <cell r="C67" t="str">
            <v>非贫困县</v>
          </cell>
          <cell r="D67">
            <v>9245</v>
          </cell>
          <cell r="E67">
            <v>6952</v>
          </cell>
          <cell r="F67">
            <v>2293</v>
          </cell>
        </row>
        <row r="68">
          <cell r="B68" t="str">
            <v>泸西县</v>
          </cell>
          <cell r="C68" t="str">
            <v>贫困</v>
          </cell>
          <cell r="D68">
            <v>9703</v>
          </cell>
          <cell r="E68">
            <v>8419</v>
          </cell>
          <cell r="F68">
            <v>1284</v>
          </cell>
        </row>
        <row r="69">
          <cell r="B69" t="str">
            <v>元阳县</v>
          </cell>
          <cell r="C69" t="str">
            <v>深度贫困</v>
          </cell>
          <cell r="D69">
            <v>41819</v>
          </cell>
          <cell r="E69">
            <v>32353</v>
          </cell>
          <cell r="F69">
            <v>9466</v>
          </cell>
        </row>
        <row r="69">
          <cell r="I69" t="str">
            <v>红河南部山区深度贫困</v>
          </cell>
        </row>
        <row r="69">
          <cell r="K69" t="str">
            <v>挂牌</v>
          </cell>
          <cell r="L69" t="str">
            <v>国家级</v>
          </cell>
        </row>
        <row r="70">
          <cell r="B70" t="str">
            <v>红河县</v>
          </cell>
          <cell r="C70" t="str">
            <v>深度贫困</v>
          </cell>
          <cell r="D70">
            <v>32133</v>
          </cell>
          <cell r="E70">
            <v>24632</v>
          </cell>
          <cell r="F70">
            <v>7501</v>
          </cell>
        </row>
        <row r="70">
          <cell r="I70" t="str">
            <v>红河南部山区深度贫困</v>
          </cell>
        </row>
        <row r="70">
          <cell r="L70" t="str">
            <v>国家级</v>
          </cell>
        </row>
        <row r="71">
          <cell r="B71" t="str">
            <v>金平县</v>
          </cell>
          <cell r="C71" t="str">
            <v>深度贫困</v>
          </cell>
          <cell r="D71">
            <v>31544</v>
          </cell>
          <cell r="E71">
            <v>24161</v>
          </cell>
          <cell r="F71">
            <v>7383</v>
          </cell>
        </row>
        <row r="71">
          <cell r="I71" t="str">
            <v>红河南部山区深度贫困</v>
          </cell>
          <cell r="J71" t="str">
            <v>边境县</v>
          </cell>
        </row>
        <row r="71">
          <cell r="L71" t="str">
            <v>国家级</v>
          </cell>
        </row>
        <row r="72">
          <cell r="B72" t="str">
            <v>绿春县</v>
          </cell>
          <cell r="C72" t="str">
            <v>深度贫困</v>
          </cell>
          <cell r="D72">
            <v>24638</v>
          </cell>
          <cell r="E72">
            <v>19655</v>
          </cell>
          <cell r="F72">
            <v>4983</v>
          </cell>
        </row>
        <row r="72">
          <cell r="I72" t="str">
            <v>红河南部山区深度贫困</v>
          </cell>
          <cell r="J72" t="str">
            <v>边境县</v>
          </cell>
        </row>
        <row r="72">
          <cell r="L72" t="str">
            <v>国家级</v>
          </cell>
        </row>
        <row r="73">
          <cell r="B73" t="str">
            <v>河口县</v>
          </cell>
          <cell r="C73" t="str">
            <v>非贫困县</v>
          </cell>
          <cell r="D73">
            <v>4806</v>
          </cell>
          <cell r="E73">
            <v>3556</v>
          </cell>
          <cell r="F73">
            <v>1250</v>
          </cell>
        </row>
        <row r="73">
          <cell r="J73" t="str">
            <v>边境县</v>
          </cell>
        </row>
        <row r="74">
          <cell r="B74" t="str">
            <v>文山州合计</v>
          </cell>
        </row>
        <row r="74">
          <cell r="D74">
            <v>155237</v>
          </cell>
          <cell r="E74">
            <v>123784</v>
          </cell>
          <cell r="F74">
            <v>31453</v>
          </cell>
        </row>
        <row r="75">
          <cell r="B75" t="str">
            <v>文山州本级</v>
          </cell>
        </row>
        <row r="75">
          <cell r="D75">
            <v>4607</v>
          </cell>
          <cell r="E75">
            <v>1938</v>
          </cell>
          <cell r="F75">
            <v>2669</v>
          </cell>
        </row>
        <row r="76">
          <cell r="B76" t="str">
            <v>文山市</v>
          </cell>
          <cell r="C76" t="str">
            <v>贫困</v>
          </cell>
          <cell r="D76">
            <v>11501</v>
          </cell>
          <cell r="E76">
            <v>9318</v>
          </cell>
          <cell r="F76">
            <v>2183</v>
          </cell>
        </row>
        <row r="77">
          <cell r="B77" t="str">
            <v>砚山县</v>
          </cell>
          <cell r="C77" t="str">
            <v>贫困</v>
          </cell>
          <cell r="D77">
            <v>11415</v>
          </cell>
          <cell r="E77">
            <v>9327</v>
          </cell>
          <cell r="F77">
            <v>2088</v>
          </cell>
        </row>
        <row r="78">
          <cell r="B78" t="str">
            <v>西畴县</v>
          </cell>
          <cell r="C78" t="str">
            <v>贫困</v>
          </cell>
          <cell r="D78">
            <v>10831</v>
          </cell>
          <cell r="E78">
            <v>8592</v>
          </cell>
          <cell r="F78">
            <v>2239</v>
          </cell>
        </row>
        <row r="78">
          <cell r="L78" t="str">
            <v>省级</v>
          </cell>
        </row>
        <row r="79">
          <cell r="B79" t="str">
            <v>麻栗坡县</v>
          </cell>
          <cell r="C79" t="str">
            <v>贫困</v>
          </cell>
          <cell r="D79">
            <v>14241</v>
          </cell>
          <cell r="E79">
            <v>11195</v>
          </cell>
          <cell r="F79">
            <v>3046</v>
          </cell>
        </row>
        <row r="79">
          <cell r="J79" t="str">
            <v>边境县</v>
          </cell>
        </row>
        <row r="79">
          <cell r="L79" t="str">
            <v>省级</v>
          </cell>
        </row>
        <row r="80">
          <cell r="B80" t="str">
            <v>马关县</v>
          </cell>
          <cell r="C80" t="str">
            <v>深度贫困</v>
          </cell>
          <cell r="D80">
            <v>29753</v>
          </cell>
          <cell r="E80">
            <v>23496</v>
          </cell>
          <cell r="F80">
            <v>6257</v>
          </cell>
        </row>
        <row r="80">
          <cell r="I80" t="str">
            <v>文山石漠化深度贫困</v>
          </cell>
          <cell r="J80" t="str">
            <v>边境县</v>
          </cell>
        </row>
        <row r="80">
          <cell r="L80" t="str">
            <v>国家级</v>
          </cell>
        </row>
        <row r="81">
          <cell r="B81" t="str">
            <v>丘北县</v>
          </cell>
          <cell r="C81" t="str">
            <v>贫困</v>
          </cell>
          <cell r="D81">
            <v>15918</v>
          </cell>
          <cell r="E81">
            <v>13305</v>
          </cell>
          <cell r="F81">
            <v>2613</v>
          </cell>
        </row>
        <row r="81">
          <cell r="K81" t="str">
            <v>挂牌</v>
          </cell>
          <cell r="L81" t="str">
            <v>省级</v>
          </cell>
        </row>
        <row r="82">
          <cell r="B82" t="str">
            <v>广南县</v>
          </cell>
          <cell r="C82" t="str">
            <v>深度贫困</v>
          </cell>
          <cell r="D82">
            <v>41179</v>
          </cell>
          <cell r="E82">
            <v>34020</v>
          </cell>
          <cell r="F82">
            <v>7159</v>
          </cell>
        </row>
        <row r="82">
          <cell r="I82" t="str">
            <v>文山石漠化深度贫困</v>
          </cell>
        </row>
        <row r="82">
          <cell r="K82" t="str">
            <v>中央挂牌</v>
          </cell>
          <cell r="L82" t="str">
            <v>国家级</v>
          </cell>
        </row>
        <row r="83">
          <cell r="B83" t="str">
            <v>富宁县</v>
          </cell>
          <cell r="C83" t="str">
            <v>贫困</v>
          </cell>
          <cell r="D83">
            <v>15792</v>
          </cell>
          <cell r="E83">
            <v>12593</v>
          </cell>
          <cell r="F83">
            <v>3199</v>
          </cell>
        </row>
        <row r="83">
          <cell r="J83" t="str">
            <v>边境县</v>
          </cell>
        </row>
        <row r="83">
          <cell r="L83" t="str">
            <v>省级</v>
          </cell>
        </row>
        <row r="84">
          <cell r="B84" t="str">
            <v>普洱市合计</v>
          </cell>
        </row>
        <row r="84">
          <cell r="D84">
            <v>161131</v>
          </cell>
          <cell r="E84">
            <v>123496</v>
          </cell>
          <cell r="F84">
            <v>37635</v>
          </cell>
          <cell r="G84">
            <v>-2603.85599290099</v>
          </cell>
          <cell r="H84">
            <v>-0.0206491591318517</v>
          </cell>
        </row>
        <row r="85">
          <cell r="B85" t="str">
            <v>普洱市本级</v>
          </cell>
        </row>
        <row r="85">
          <cell r="D85">
            <v>2166</v>
          </cell>
          <cell r="E85">
            <v>2126</v>
          </cell>
          <cell r="F85">
            <v>40</v>
          </cell>
        </row>
        <row r="86">
          <cell r="B86" t="str">
            <v>思茅区</v>
          </cell>
          <cell r="C86" t="str">
            <v>非贫困县</v>
          </cell>
          <cell r="D86">
            <v>5211</v>
          </cell>
          <cell r="E86">
            <v>3762</v>
          </cell>
          <cell r="F86">
            <v>1449</v>
          </cell>
        </row>
        <row r="87">
          <cell r="B87" t="str">
            <v>宁洱县</v>
          </cell>
          <cell r="C87" t="str">
            <v>贫困</v>
          </cell>
          <cell r="D87">
            <v>8237</v>
          </cell>
          <cell r="E87">
            <v>4964</v>
          </cell>
          <cell r="F87">
            <v>3273</v>
          </cell>
        </row>
        <row r="88">
          <cell r="B88" t="str">
            <v>墨江县</v>
          </cell>
          <cell r="C88" t="str">
            <v>贫困</v>
          </cell>
          <cell r="D88">
            <v>23712</v>
          </cell>
          <cell r="E88">
            <v>15079</v>
          </cell>
          <cell r="F88">
            <v>8633</v>
          </cell>
        </row>
        <row r="88">
          <cell r="I88" t="str">
            <v>普洱边境一线深度贫困</v>
          </cell>
        </row>
        <row r="88">
          <cell r="L88" t="str">
            <v>省级</v>
          </cell>
        </row>
        <row r="89">
          <cell r="B89" t="str">
            <v>景东县</v>
          </cell>
          <cell r="C89" t="str">
            <v>贫困</v>
          </cell>
          <cell r="D89">
            <v>17489</v>
          </cell>
          <cell r="E89">
            <v>13622</v>
          </cell>
          <cell r="F89">
            <v>3867</v>
          </cell>
        </row>
        <row r="89">
          <cell r="L89" t="str">
            <v>省级</v>
          </cell>
        </row>
        <row r="90">
          <cell r="B90" t="str">
            <v>景谷县</v>
          </cell>
          <cell r="C90" t="str">
            <v>贫困</v>
          </cell>
          <cell r="D90">
            <v>12316</v>
          </cell>
          <cell r="E90">
            <v>9577</v>
          </cell>
          <cell r="F90">
            <v>2739</v>
          </cell>
        </row>
        <row r="91">
          <cell r="B91" t="str">
            <v>镇沅县</v>
          </cell>
          <cell r="C91" t="str">
            <v>贫困</v>
          </cell>
          <cell r="D91">
            <v>8900</v>
          </cell>
          <cell r="E91">
            <v>7473</v>
          </cell>
          <cell r="F91">
            <v>1427</v>
          </cell>
        </row>
        <row r="92">
          <cell r="B92" t="str">
            <v>江城县</v>
          </cell>
          <cell r="C92" t="str">
            <v>深度贫困</v>
          </cell>
          <cell r="D92">
            <v>12019</v>
          </cell>
          <cell r="E92">
            <v>9497</v>
          </cell>
          <cell r="F92">
            <v>2522</v>
          </cell>
        </row>
        <row r="92">
          <cell r="J92" t="str">
            <v>边境县</v>
          </cell>
        </row>
        <row r="92">
          <cell r="L92" t="str">
            <v>省级</v>
          </cell>
        </row>
        <row r="93">
          <cell r="B93" t="str">
            <v>孟连县</v>
          </cell>
          <cell r="C93" t="str">
            <v>贫困</v>
          </cell>
          <cell r="D93">
            <v>9162</v>
          </cell>
          <cell r="E93">
            <v>7543</v>
          </cell>
          <cell r="F93">
            <v>1619</v>
          </cell>
        </row>
        <row r="93">
          <cell r="J93" t="str">
            <v>边境县</v>
          </cell>
        </row>
        <row r="93">
          <cell r="L93" t="str">
            <v>省级</v>
          </cell>
        </row>
        <row r="94">
          <cell r="B94" t="str">
            <v>澜沧县</v>
          </cell>
          <cell r="C94" t="str">
            <v>深度贫困</v>
          </cell>
          <cell r="D94">
            <v>51659</v>
          </cell>
          <cell r="E94">
            <v>41969</v>
          </cell>
          <cell r="F94">
            <v>9690</v>
          </cell>
        </row>
        <row r="94">
          <cell r="I94" t="str">
            <v>普洱边境一线深度贫困</v>
          </cell>
          <cell r="J94" t="str">
            <v>边境县</v>
          </cell>
          <cell r="K94" t="str">
            <v>中央挂牌</v>
          </cell>
          <cell r="L94" t="str">
            <v>国家级</v>
          </cell>
        </row>
        <row r="95">
          <cell r="B95" t="str">
            <v>西盟县</v>
          </cell>
          <cell r="C95" t="str">
            <v>贫困</v>
          </cell>
          <cell r="D95">
            <v>10260</v>
          </cell>
          <cell r="E95">
            <v>7884</v>
          </cell>
          <cell r="F95">
            <v>2376</v>
          </cell>
        </row>
        <row r="95">
          <cell r="J95" t="str">
            <v>边境县</v>
          </cell>
        </row>
        <row r="95">
          <cell r="L95" t="str">
            <v>省级</v>
          </cell>
        </row>
        <row r="96">
          <cell r="B96" t="str">
            <v>西双版纳州合计</v>
          </cell>
        </row>
        <row r="96">
          <cell r="D96">
            <v>19361</v>
          </cell>
          <cell r="E96">
            <v>14589</v>
          </cell>
          <cell r="F96">
            <v>4772</v>
          </cell>
        </row>
        <row r="97">
          <cell r="B97" t="str">
            <v>西双版纳州本级</v>
          </cell>
        </row>
        <row r="97">
          <cell r="D97">
            <v>60</v>
          </cell>
          <cell r="E97">
            <v>0</v>
          </cell>
          <cell r="F97">
            <v>60</v>
          </cell>
        </row>
        <row r="98">
          <cell r="B98" t="str">
            <v>景洪市</v>
          </cell>
          <cell r="C98" t="str">
            <v>非贫困县</v>
          </cell>
          <cell r="D98">
            <v>5301</v>
          </cell>
          <cell r="E98">
            <v>3913</v>
          </cell>
          <cell r="F98">
            <v>1388</v>
          </cell>
        </row>
        <row r="98">
          <cell r="J98" t="str">
            <v>边境县</v>
          </cell>
        </row>
        <row r="99">
          <cell r="B99" t="str">
            <v>勐海县</v>
          </cell>
          <cell r="C99" t="str">
            <v>贫困</v>
          </cell>
          <cell r="D99">
            <v>6879</v>
          </cell>
          <cell r="E99">
            <v>5306</v>
          </cell>
          <cell r="F99">
            <v>1573</v>
          </cell>
        </row>
        <row r="99">
          <cell r="J99" t="str">
            <v>边境县</v>
          </cell>
        </row>
        <row r="100">
          <cell r="B100" t="str">
            <v>勐腊县</v>
          </cell>
          <cell r="C100" t="str">
            <v>贫困</v>
          </cell>
          <cell r="D100">
            <v>7121</v>
          </cell>
          <cell r="E100">
            <v>5370</v>
          </cell>
          <cell r="F100">
            <v>1751</v>
          </cell>
        </row>
        <row r="100">
          <cell r="J100" t="str">
            <v>边境县</v>
          </cell>
        </row>
        <row r="101">
          <cell r="B101" t="str">
            <v>楚雄州合计</v>
          </cell>
        </row>
        <row r="101">
          <cell r="D101">
            <v>102302</v>
          </cell>
          <cell r="E101">
            <v>80450</v>
          </cell>
          <cell r="F101">
            <v>21852</v>
          </cell>
        </row>
        <row r="102">
          <cell r="B102" t="str">
            <v>楚雄州本级</v>
          </cell>
        </row>
        <row r="102">
          <cell r="D102">
            <v>336</v>
          </cell>
          <cell r="E102">
            <v>326</v>
          </cell>
          <cell r="F102">
            <v>10</v>
          </cell>
        </row>
        <row r="103">
          <cell r="B103" t="str">
            <v>楚雄市</v>
          </cell>
          <cell r="C103" t="str">
            <v>非贫困县</v>
          </cell>
          <cell r="D103">
            <v>8309</v>
          </cell>
          <cell r="E103">
            <v>6754</v>
          </cell>
          <cell r="F103">
            <v>1555</v>
          </cell>
        </row>
        <row r="104">
          <cell r="B104" t="str">
            <v>双柏县</v>
          </cell>
          <cell r="C104" t="str">
            <v>贫困</v>
          </cell>
          <cell r="D104">
            <v>8474</v>
          </cell>
          <cell r="E104">
            <v>6677</v>
          </cell>
          <cell r="F104">
            <v>1797</v>
          </cell>
        </row>
        <row r="105">
          <cell r="B105" t="str">
            <v>牟定县</v>
          </cell>
          <cell r="C105" t="str">
            <v>贫困</v>
          </cell>
          <cell r="D105">
            <v>6113</v>
          </cell>
          <cell r="E105">
            <v>4933</v>
          </cell>
          <cell r="F105">
            <v>1180</v>
          </cell>
        </row>
        <row r="106">
          <cell r="B106" t="str">
            <v>南华县</v>
          </cell>
          <cell r="C106" t="str">
            <v>贫困</v>
          </cell>
          <cell r="D106">
            <v>10174</v>
          </cell>
          <cell r="E106">
            <v>7320</v>
          </cell>
          <cell r="F106">
            <v>2854</v>
          </cell>
        </row>
        <row r="107">
          <cell r="B107" t="str">
            <v>姚安县</v>
          </cell>
          <cell r="C107" t="str">
            <v>贫困</v>
          </cell>
          <cell r="D107">
            <v>6785</v>
          </cell>
          <cell r="E107">
            <v>5490</v>
          </cell>
          <cell r="F107">
            <v>1295</v>
          </cell>
        </row>
        <row r="108">
          <cell r="B108" t="str">
            <v>大姚县</v>
          </cell>
          <cell r="C108" t="str">
            <v>贫困</v>
          </cell>
          <cell r="D108">
            <v>10638</v>
          </cell>
          <cell r="E108">
            <v>8535</v>
          </cell>
          <cell r="F108">
            <v>2103</v>
          </cell>
        </row>
        <row r="109">
          <cell r="B109" t="str">
            <v>永仁县</v>
          </cell>
          <cell r="C109" t="str">
            <v>贫困</v>
          </cell>
          <cell r="D109">
            <v>8201</v>
          </cell>
          <cell r="E109">
            <v>6643</v>
          </cell>
          <cell r="F109">
            <v>1558</v>
          </cell>
        </row>
        <row r="110">
          <cell r="B110" t="str">
            <v>元谋县</v>
          </cell>
          <cell r="C110" t="str">
            <v>非贫困县</v>
          </cell>
          <cell r="D110">
            <v>8029</v>
          </cell>
          <cell r="E110">
            <v>5530</v>
          </cell>
          <cell r="F110">
            <v>2499</v>
          </cell>
        </row>
        <row r="111">
          <cell r="B111" t="str">
            <v>武定县</v>
          </cell>
          <cell r="C111" t="str">
            <v>深度贫困</v>
          </cell>
          <cell r="D111">
            <v>28241</v>
          </cell>
          <cell r="E111">
            <v>22948</v>
          </cell>
          <cell r="F111">
            <v>5293</v>
          </cell>
        </row>
        <row r="111">
          <cell r="L111" t="str">
            <v>国家级</v>
          </cell>
        </row>
        <row r="112">
          <cell r="B112" t="str">
            <v>禄丰市</v>
          </cell>
          <cell r="C112" t="str">
            <v>非贫困县</v>
          </cell>
          <cell r="D112">
            <v>7002</v>
          </cell>
          <cell r="E112">
            <v>5294</v>
          </cell>
          <cell r="F112">
            <v>1708</v>
          </cell>
        </row>
        <row r="113">
          <cell r="B113" t="str">
            <v>大理州合计</v>
          </cell>
        </row>
        <row r="113">
          <cell r="D113">
            <v>116392</v>
          </cell>
          <cell r="E113">
            <v>91767</v>
          </cell>
          <cell r="F113">
            <v>24625</v>
          </cell>
        </row>
        <row r="114">
          <cell r="B114" t="str">
            <v>大理州本级</v>
          </cell>
        </row>
        <row r="114">
          <cell r="D114">
            <v>2494</v>
          </cell>
          <cell r="E114">
            <v>475</v>
          </cell>
          <cell r="F114">
            <v>2019</v>
          </cell>
        </row>
        <row r="115">
          <cell r="B115" t="str">
            <v>大理市</v>
          </cell>
          <cell r="C115" t="str">
            <v>非贫困县</v>
          </cell>
          <cell r="D115">
            <v>3396</v>
          </cell>
          <cell r="E115">
            <v>2839</v>
          </cell>
          <cell r="F115">
            <v>557</v>
          </cell>
        </row>
        <row r="116">
          <cell r="B116" t="str">
            <v>漾濞县</v>
          </cell>
          <cell r="C116" t="str">
            <v>贫困</v>
          </cell>
          <cell r="D116">
            <v>5232</v>
          </cell>
          <cell r="E116">
            <v>4161</v>
          </cell>
          <cell r="F116">
            <v>1071</v>
          </cell>
        </row>
        <row r="117">
          <cell r="B117" t="str">
            <v>祥云县</v>
          </cell>
          <cell r="C117" t="str">
            <v>贫困</v>
          </cell>
          <cell r="D117">
            <v>7453</v>
          </cell>
          <cell r="E117">
            <v>5982</v>
          </cell>
          <cell r="F117">
            <v>1471</v>
          </cell>
        </row>
        <row r="118">
          <cell r="B118" t="str">
            <v>宾川县</v>
          </cell>
          <cell r="C118" t="str">
            <v>贫困</v>
          </cell>
          <cell r="D118">
            <v>8644</v>
          </cell>
          <cell r="E118">
            <v>6657</v>
          </cell>
          <cell r="F118">
            <v>1987</v>
          </cell>
        </row>
        <row r="119">
          <cell r="B119" t="str">
            <v>弥渡县</v>
          </cell>
          <cell r="C119" t="str">
            <v>贫困</v>
          </cell>
          <cell r="D119">
            <v>16741</v>
          </cell>
          <cell r="E119">
            <v>13803</v>
          </cell>
          <cell r="F119">
            <v>2938</v>
          </cell>
        </row>
        <row r="119">
          <cell r="L119" t="str">
            <v>省级</v>
          </cell>
        </row>
        <row r="120">
          <cell r="B120" t="str">
            <v>南涧县</v>
          </cell>
          <cell r="C120" t="str">
            <v>贫困</v>
          </cell>
          <cell r="D120">
            <v>13495</v>
          </cell>
          <cell r="E120">
            <v>10784</v>
          </cell>
          <cell r="F120">
            <v>2711</v>
          </cell>
        </row>
        <row r="120">
          <cell r="L120" t="str">
            <v>省级</v>
          </cell>
        </row>
        <row r="121">
          <cell r="B121" t="str">
            <v>巍山县</v>
          </cell>
          <cell r="C121" t="str">
            <v>贫困</v>
          </cell>
          <cell r="D121">
            <v>10459</v>
          </cell>
          <cell r="E121">
            <v>8358</v>
          </cell>
          <cell r="F121">
            <v>2101</v>
          </cell>
        </row>
        <row r="121">
          <cell r="L121" t="str">
            <v>省级</v>
          </cell>
        </row>
        <row r="122">
          <cell r="B122" t="str">
            <v>永平县</v>
          </cell>
          <cell r="C122" t="str">
            <v>贫困</v>
          </cell>
          <cell r="D122">
            <v>8765</v>
          </cell>
          <cell r="E122">
            <v>7033</v>
          </cell>
          <cell r="F122">
            <v>1732</v>
          </cell>
        </row>
        <row r="122">
          <cell r="L122" t="str">
            <v>省级</v>
          </cell>
        </row>
        <row r="123">
          <cell r="B123" t="str">
            <v>云龙县</v>
          </cell>
          <cell r="C123" t="str">
            <v>贫困</v>
          </cell>
          <cell r="D123">
            <v>13238</v>
          </cell>
          <cell r="E123">
            <v>10694</v>
          </cell>
          <cell r="F123">
            <v>2544</v>
          </cell>
        </row>
        <row r="123">
          <cell r="L123" t="str">
            <v>省级</v>
          </cell>
        </row>
        <row r="124">
          <cell r="B124" t="str">
            <v>洱源县</v>
          </cell>
          <cell r="C124" t="str">
            <v>贫困</v>
          </cell>
          <cell r="D124">
            <v>8900</v>
          </cell>
          <cell r="E124">
            <v>7030</v>
          </cell>
          <cell r="F124">
            <v>1870</v>
          </cell>
        </row>
        <row r="124">
          <cell r="L124" t="str">
            <v>省级</v>
          </cell>
        </row>
        <row r="125">
          <cell r="B125" t="str">
            <v>剑川县</v>
          </cell>
          <cell r="C125" t="str">
            <v>贫困</v>
          </cell>
          <cell r="D125">
            <v>9315</v>
          </cell>
          <cell r="E125">
            <v>7388</v>
          </cell>
          <cell r="F125">
            <v>1927</v>
          </cell>
        </row>
        <row r="125">
          <cell r="L125" t="str">
            <v>省级</v>
          </cell>
        </row>
        <row r="126">
          <cell r="B126" t="str">
            <v>鹤庆县</v>
          </cell>
          <cell r="C126" t="str">
            <v>贫困</v>
          </cell>
          <cell r="D126">
            <v>8260</v>
          </cell>
          <cell r="E126">
            <v>6563</v>
          </cell>
          <cell r="F126">
            <v>1697</v>
          </cell>
        </row>
        <row r="127">
          <cell r="B127" t="str">
            <v>保山市合计</v>
          </cell>
        </row>
        <row r="127">
          <cell r="D127">
            <v>84909.2</v>
          </cell>
          <cell r="E127">
            <v>67962</v>
          </cell>
          <cell r="F127">
            <v>16947.2</v>
          </cell>
        </row>
        <row r="128">
          <cell r="B128" t="str">
            <v>保山市本级</v>
          </cell>
        </row>
        <row r="128">
          <cell r="D128">
            <v>1423</v>
          </cell>
          <cell r="E128">
            <v>1388</v>
          </cell>
          <cell r="F128">
            <v>35</v>
          </cell>
        </row>
        <row r="129">
          <cell r="B129" t="str">
            <v>隆阳区</v>
          </cell>
          <cell r="C129" t="str">
            <v>贫困</v>
          </cell>
          <cell r="D129">
            <v>22429</v>
          </cell>
          <cell r="E129">
            <v>17974</v>
          </cell>
          <cell r="F129">
            <v>4455</v>
          </cell>
        </row>
        <row r="130">
          <cell r="B130" t="str">
            <v>施甸县</v>
          </cell>
          <cell r="C130" t="str">
            <v>贫困</v>
          </cell>
          <cell r="D130">
            <v>20790.2</v>
          </cell>
          <cell r="E130">
            <v>16577</v>
          </cell>
          <cell r="F130">
            <v>4213.2</v>
          </cell>
        </row>
        <row r="130">
          <cell r="L130" t="str">
            <v>省级</v>
          </cell>
        </row>
        <row r="131">
          <cell r="B131" t="str">
            <v>腾冲市</v>
          </cell>
          <cell r="C131" t="str">
            <v>非贫困县</v>
          </cell>
          <cell r="D131">
            <v>11099</v>
          </cell>
          <cell r="E131">
            <v>8745</v>
          </cell>
          <cell r="F131">
            <v>2354</v>
          </cell>
        </row>
        <row r="131">
          <cell r="J131" t="str">
            <v>边境县</v>
          </cell>
        </row>
        <row r="132">
          <cell r="B132" t="str">
            <v>龙陵县</v>
          </cell>
          <cell r="C132" t="str">
            <v>贫困</v>
          </cell>
          <cell r="D132">
            <v>12750</v>
          </cell>
          <cell r="E132">
            <v>10009</v>
          </cell>
          <cell r="F132">
            <v>2741</v>
          </cell>
        </row>
        <row r="132">
          <cell r="J132" t="str">
            <v>边境县</v>
          </cell>
        </row>
        <row r="133">
          <cell r="B133" t="str">
            <v>昌宁县</v>
          </cell>
          <cell r="C133" t="str">
            <v>贫困</v>
          </cell>
          <cell r="D133">
            <v>16418</v>
          </cell>
          <cell r="E133">
            <v>13269</v>
          </cell>
          <cell r="F133">
            <v>3149</v>
          </cell>
        </row>
        <row r="134">
          <cell r="B134" t="str">
            <v>德宏州合计</v>
          </cell>
        </row>
        <row r="134">
          <cell r="D134">
            <v>50915</v>
          </cell>
          <cell r="E134">
            <v>39434</v>
          </cell>
          <cell r="F134">
            <v>11481</v>
          </cell>
        </row>
        <row r="135">
          <cell r="B135" t="str">
            <v>德宏州本级</v>
          </cell>
        </row>
        <row r="135">
          <cell r="D135">
            <v>275</v>
          </cell>
          <cell r="E135">
            <v>245</v>
          </cell>
          <cell r="F135">
            <v>30</v>
          </cell>
        </row>
        <row r="136">
          <cell r="B136" t="str">
            <v>瑞丽市</v>
          </cell>
          <cell r="C136" t="str">
            <v>非贫困县</v>
          </cell>
          <cell r="D136">
            <v>5781</v>
          </cell>
          <cell r="E136">
            <v>3849</v>
          </cell>
          <cell r="F136">
            <v>1932</v>
          </cell>
        </row>
        <row r="136">
          <cell r="J136" t="str">
            <v>边境县</v>
          </cell>
        </row>
        <row r="137">
          <cell r="B137" t="str">
            <v>芒市</v>
          </cell>
          <cell r="C137" t="str">
            <v>贫困</v>
          </cell>
          <cell r="D137">
            <v>8874</v>
          </cell>
          <cell r="E137">
            <v>6640</v>
          </cell>
          <cell r="F137">
            <v>2234</v>
          </cell>
        </row>
        <row r="137">
          <cell r="J137" t="str">
            <v>边境县</v>
          </cell>
        </row>
        <row r="138">
          <cell r="B138" t="str">
            <v>梁河县</v>
          </cell>
          <cell r="C138" t="str">
            <v>贫困</v>
          </cell>
          <cell r="D138">
            <v>11816</v>
          </cell>
          <cell r="E138">
            <v>9586</v>
          </cell>
          <cell r="F138">
            <v>2230</v>
          </cell>
        </row>
        <row r="138">
          <cell r="L138" t="str">
            <v>省级</v>
          </cell>
        </row>
        <row r="139">
          <cell r="B139" t="str">
            <v>盈江县</v>
          </cell>
          <cell r="C139" t="str">
            <v>贫困</v>
          </cell>
          <cell r="D139">
            <v>13987</v>
          </cell>
          <cell r="E139">
            <v>10781</v>
          </cell>
          <cell r="F139">
            <v>3206</v>
          </cell>
        </row>
        <row r="139">
          <cell r="J139" t="str">
            <v>边境县</v>
          </cell>
        </row>
        <row r="139">
          <cell r="L139" t="str">
            <v>省级</v>
          </cell>
        </row>
        <row r="140">
          <cell r="B140" t="str">
            <v>陇川县</v>
          </cell>
          <cell r="C140" t="str">
            <v>贫困</v>
          </cell>
          <cell r="D140">
            <v>10182</v>
          </cell>
          <cell r="E140">
            <v>8333</v>
          </cell>
          <cell r="F140">
            <v>1849</v>
          </cell>
        </row>
        <row r="140">
          <cell r="J140" t="str">
            <v>边境县</v>
          </cell>
        </row>
        <row r="140">
          <cell r="L140" t="str">
            <v>省级</v>
          </cell>
        </row>
        <row r="141">
          <cell r="B141" t="str">
            <v>丽江市合计</v>
          </cell>
        </row>
        <row r="141">
          <cell r="D141">
            <v>60702</v>
          </cell>
          <cell r="E141">
            <v>47906</v>
          </cell>
          <cell r="F141">
            <v>12796</v>
          </cell>
        </row>
        <row r="142">
          <cell r="B142" t="str">
            <v>丽江市本级</v>
          </cell>
        </row>
        <row r="142">
          <cell r="D142">
            <v>1022</v>
          </cell>
          <cell r="E142">
            <v>992</v>
          </cell>
          <cell r="F142">
            <v>30</v>
          </cell>
        </row>
        <row r="143">
          <cell r="B143" t="str">
            <v>古城区</v>
          </cell>
          <cell r="C143" t="str">
            <v>非贫困县</v>
          </cell>
          <cell r="D143">
            <v>3052</v>
          </cell>
          <cell r="E143">
            <v>1961</v>
          </cell>
          <cell r="F143">
            <v>1091</v>
          </cell>
        </row>
        <row r="144">
          <cell r="B144" t="str">
            <v>玉龙县</v>
          </cell>
          <cell r="C144" t="str">
            <v>贫困</v>
          </cell>
          <cell r="D144">
            <v>5710</v>
          </cell>
          <cell r="E144">
            <v>4230</v>
          </cell>
          <cell r="F144">
            <v>1480</v>
          </cell>
        </row>
        <row r="145">
          <cell r="B145" t="str">
            <v>永胜县</v>
          </cell>
          <cell r="C145" t="str">
            <v>贫困</v>
          </cell>
          <cell r="D145">
            <v>15156</v>
          </cell>
          <cell r="E145">
            <v>12456</v>
          </cell>
          <cell r="F145">
            <v>2700</v>
          </cell>
        </row>
        <row r="145">
          <cell r="L145" t="str">
            <v>省级</v>
          </cell>
        </row>
        <row r="146">
          <cell r="B146" t="str">
            <v>华坪县</v>
          </cell>
          <cell r="C146" t="str">
            <v>非贫困县</v>
          </cell>
          <cell r="D146">
            <v>5896</v>
          </cell>
          <cell r="E146">
            <v>4641</v>
          </cell>
          <cell r="F146">
            <v>1255</v>
          </cell>
        </row>
        <row r="147">
          <cell r="B147" t="str">
            <v>宁蒗县</v>
          </cell>
          <cell r="C147" t="str">
            <v>深度贫困</v>
          </cell>
          <cell r="D147">
            <v>29866</v>
          </cell>
          <cell r="E147">
            <v>23626</v>
          </cell>
          <cell r="F147">
            <v>6240</v>
          </cell>
        </row>
        <row r="147">
          <cell r="K147" t="str">
            <v>中央挂牌</v>
          </cell>
          <cell r="L147" t="str">
            <v>国家级</v>
          </cell>
        </row>
        <row r="148">
          <cell r="B148" t="str">
            <v>怒江州合计</v>
          </cell>
        </row>
        <row r="148">
          <cell r="D148">
            <v>167864</v>
          </cell>
          <cell r="E148">
            <v>141688</v>
          </cell>
          <cell r="F148">
            <v>26176</v>
          </cell>
          <cell r="G148">
            <v>0.713998455578092</v>
          </cell>
        </row>
        <row r="149">
          <cell r="B149" t="str">
            <v>怒江州本级</v>
          </cell>
        </row>
        <row r="149">
          <cell r="D149">
            <v>10971</v>
          </cell>
          <cell r="E149">
            <v>10906</v>
          </cell>
          <cell r="F149">
            <v>65</v>
          </cell>
        </row>
        <row r="150">
          <cell r="B150" t="str">
            <v>泸水市</v>
          </cell>
          <cell r="C150" t="str">
            <v>深度贫困</v>
          </cell>
          <cell r="D150">
            <v>43661</v>
          </cell>
          <cell r="E150">
            <v>36655</v>
          </cell>
          <cell r="F150">
            <v>7006</v>
          </cell>
        </row>
        <row r="150">
          <cell r="I150" t="str">
            <v>三区三州</v>
          </cell>
          <cell r="J150" t="str">
            <v>边境县</v>
          </cell>
          <cell r="K150" t="str">
            <v>中央挂牌</v>
          </cell>
          <cell r="L150" t="str">
            <v>国家级</v>
          </cell>
        </row>
        <row r="151">
          <cell r="B151" t="str">
            <v>福贡县</v>
          </cell>
          <cell r="C151" t="str">
            <v>深度贫困</v>
          </cell>
          <cell r="D151">
            <v>40819</v>
          </cell>
          <cell r="E151">
            <v>34046</v>
          </cell>
          <cell r="F151">
            <v>6773</v>
          </cell>
        </row>
        <row r="151">
          <cell r="I151" t="str">
            <v>三区三州</v>
          </cell>
          <cell r="J151" t="str">
            <v>边境县</v>
          </cell>
          <cell r="K151" t="str">
            <v>中央挂牌</v>
          </cell>
          <cell r="L151" t="str">
            <v>国家级</v>
          </cell>
        </row>
        <row r="152">
          <cell r="B152" t="str">
            <v>贡山县</v>
          </cell>
          <cell r="C152" t="str">
            <v>深度贫困</v>
          </cell>
          <cell r="D152">
            <v>22059</v>
          </cell>
          <cell r="E152">
            <v>18242</v>
          </cell>
          <cell r="F152">
            <v>3817</v>
          </cell>
        </row>
        <row r="152">
          <cell r="I152" t="str">
            <v>三区三州</v>
          </cell>
          <cell r="J152" t="str">
            <v>边境县</v>
          </cell>
        </row>
        <row r="152">
          <cell r="L152" t="str">
            <v>国家级</v>
          </cell>
        </row>
        <row r="153">
          <cell r="B153" t="str">
            <v>兰坪县</v>
          </cell>
          <cell r="C153" t="str">
            <v>深度贫困</v>
          </cell>
          <cell r="D153">
            <v>50354</v>
          </cell>
          <cell r="E153">
            <v>41839</v>
          </cell>
          <cell r="F153">
            <v>8515</v>
          </cell>
        </row>
        <row r="153">
          <cell r="I153" t="str">
            <v>三区三州</v>
          </cell>
        </row>
        <row r="153">
          <cell r="K153" t="str">
            <v>中央挂牌</v>
          </cell>
          <cell r="L153" t="str">
            <v>国家级</v>
          </cell>
        </row>
        <row r="154">
          <cell r="B154" t="str">
            <v>迪庆州合计</v>
          </cell>
        </row>
        <row r="154">
          <cell r="D154">
            <v>75026</v>
          </cell>
          <cell r="E154">
            <v>63466</v>
          </cell>
          <cell r="F154">
            <v>11560</v>
          </cell>
        </row>
        <row r="155">
          <cell r="B155" t="str">
            <v>迪庆州本级</v>
          </cell>
        </row>
        <row r="155">
          <cell r="D155">
            <v>510</v>
          </cell>
          <cell r="E155">
            <v>475</v>
          </cell>
          <cell r="F155">
            <v>35</v>
          </cell>
        </row>
        <row r="156">
          <cell r="B156" t="str">
            <v>香格里拉市</v>
          </cell>
          <cell r="C156" t="str">
            <v>深度贫困</v>
          </cell>
          <cell r="D156">
            <v>20599</v>
          </cell>
          <cell r="E156">
            <v>16734</v>
          </cell>
          <cell r="F156">
            <v>3865</v>
          </cell>
        </row>
        <row r="156">
          <cell r="I156" t="str">
            <v>三区三州</v>
          </cell>
        </row>
        <row r="156">
          <cell r="L156" t="str">
            <v>国家级</v>
          </cell>
        </row>
        <row r="157">
          <cell r="B157" t="str">
            <v>德钦县</v>
          </cell>
          <cell r="C157" t="str">
            <v>深度贫困</v>
          </cell>
          <cell r="D157">
            <v>18767</v>
          </cell>
          <cell r="E157">
            <v>15572</v>
          </cell>
          <cell r="F157">
            <v>3195</v>
          </cell>
        </row>
        <row r="157">
          <cell r="I157" t="str">
            <v>三区三州</v>
          </cell>
        </row>
        <row r="157">
          <cell r="L157" t="str">
            <v>国家级</v>
          </cell>
        </row>
        <row r="158">
          <cell r="B158" t="str">
            <v>维西县</v>
          </cell>
          <cell r="C158" t="str">
            <v>深度贫困</v>
          </cell>
          <cell r="D158">
            <v>35150</v>
          </cell>
          <cell r="E158">
            <v>30685</v>
          </cell>
          <cell r="F158">
            <v>4465</v>
          </cell>
        </row>
        <row r="158">
          <cell r="I158" t="str">
            <v>三区三州</v>
          </cell>
        </row>
        <row r="158">
          <cell r="L158" t="str">
            <v>国家级</v>
          </cell>
        </row>
        <row r="159">
          <cell r="B159" t="str">
            <v>临沧市合计</v>
          </cell>
        </row>
        <row r="159">
          <cell r="D159">
            <v>86102</v>
          </cell>
          <cell r="E159">
            <v>67365</v>
          </cell>
          <cell r="F159">
            <v>18737</v>
          </cell>
        </row>
        <row r="160">
          <cell r="B160" t="str">
            <v>临沧市本级</v>
          </cell>
        </row>
        <row r="160">
          <cell r="D160">
            <v>47</v>
          </cell>
          <cell r="E160">
            <v>7</v>
          </cell>
          <cell r="F160">
            <v>40</v>
          </cell>
        </row>
        <row r="161">
          <cell r="B161" t="str">
            <v>临翔区</v>
          </cell>
          <cell r="C161" t="str">
            <v>贫困</v>
          </cell>
          <cell r="D161">
            <v>9030</v>
          </cell>
          <cell r="E161">
            <v>7084</v>
          </cell>
          <cell r="F161">
            <v>1946</v>
          </cell>
        </row>
        <row r="162">
          <cell r="B162" t="str">
            <v>凤庆县</v>
          </cell>
          <cell r="C162" t="str">
            <v>贫困</v>
          </cell>
          <cell r="D162">
            <v>17362</v>
          </cell>
          <cell r="E162">
            <v>12995</v>
          </cell>
          <cell r="F162">
            <v>4367</v>
          </cell>
        </row>
        <row r="162">
          <cell r="L162" t="str">
            <v>省级</v>
          </cell>
        </row>
        <row r="163">
          <cell r="B163" t="str">
            <v>云县</v>
          </cell>
          <cell r="C163" t="str">
            <v>贫困</v>
          </cell>
          <cell r="D163">
            <v>10712</v>
          </cell>
          <cell r="E163">
            <v>8074</v>
          </cell>
          <cell r="F163">
            <v>2638</v>
          </cell>
        </row>
        <row r="164">
          <cell r="B164" t="str">
            <v>永德县</v>
          </cell>
          <cell r="C164" t="str">
            <v>贫困</v>
          </cell>
          <cell r="D164">
            <v>13090</v>
          </cell>
          <cell r="E164">
            <v>10627</v>
          </cell>
          <cell r="F164">
            <v>2463</v>
          </cell>
        </row>
        <row r="164">
          <cell r="L164" t="str">
            <v>省级</v>
          </cell>
        </row>
        <row r="165">
          <cell r="B165" t="str">
            <v>镇康县</v>
          </cell>
          <cell r="C165" t="str">
            <v>贫困</v>
          </cell>
          <cell r="D165">
            <v>8974</v>
          </cell>
          <cell r="E165">
            <v>6715</v>
          </cell>
          <cell r="F165">
            <v>2259</v>
          </cell>
        </row>
        <row r="165">
          <cell r="J165" t="str">
            <v>边境县</v>
          </cell>
        </row>
        <row r="166">
          <cell r="B166" t="str">
            <v>双江县</v>
          </cell>
          <cell r="C166" t="str">
            <v>贫困</v>
          </cell>
          <cell r="D166">
            <v>6691</v>
          </cell>
          <cell r="E166">
            <v>5478</v>
          </cell>
          <cell r="F166">
            <v>1213</v>
          </cell>
        </row>
        <row r="167">
          <cell r="B167" t="str">
            <v>耿马县</v>
          </cell>
          <cell r="C167" t="str">
            <v>贫困</v>
          </cell>
          <cell r="D167">
            <v>8580</v>
          </cell>
          <cell r="E167">
            <v>7157</v>
          </cell>
          <cell r="F167">
            <v>1423</v>
          </cell>
        </row>
        <row r="167">
          <cell r="J167" t="str">
            <v>边境县</v>
          </cell>
        </row>
        <row r="168">
          <cell r="B168" t="str">
            <v>沧源县</v>
          </cell>
          <cell r="C168" t="str">
            <v>贫困</v>
          </cell>
          <cell r="D168">
            <v>11616</v>
          </cell>
          <cell r="E168">
            <v>9228</v>
          </cell>
          <cell r="F168">
            <v>2388</v>
          </cell>
        </row>
        <row r="168">
          <cell r="J168" t="str">
            <v>边境县</v>
          </cell>
        </row>
        <row r="168">
          <cell r="L168" t="str">
            <v>省级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6"/>
  </sheetPr>
  <dimension ref="A1:I12"/>
  <sheetViews>
    <sheetView tabSelected="1" workbookViewId="0">
      <selection activeCell="I2" sqref="I2"/>
    </sheetView>
  </sheetViews>
  <sheetFormatPr defaultColWidth="9" defaultRowHeight="13.5"/>
  <cols>
    <col min="1" max="1" width="5.5" style="4" customWidth="1"/>
    <col min="2" max="2" width="13.125" style="5" customWidth="1"/>
    <col min="3" max="3" width="12.75" style="6" customWidth="1"/>
    <col min="4" max="4" width="14.75" style="6" customWidth="1"/>
    <col min="5" max="5" width="15.5" style="6" customWidth="1"/>
    <col min="6" max="6" width="14.5" style="6" customWidth="1"/>
    <col min="7" max="7" width="12.125" style="8" customWidth="1"/>
    <col min="8" max="8" width="18" hidden="1" customWidth="1"/>
    <col min="9" max="9" width="14.125" customWidth="1"/>
  </cols>
  <sheetData>
    <row r="1" ht="18" customHeight="1" spans="1:7">
      <c r="A1" s="52" t="s">
        <v>0</v>
      </c>
      <c r="G1" s="32"/>
    </row>
    <row r="2" ht="27" customHeight="1" spans="1:7">
      <c r="A2" s="9" t="s">
        <v>1</v>
      </c>
      <c r="B2" s="10"/>
      <c r="C2" s="10"/>
      <c r="D2" s="10"/>
      <c r="E2" s="10"/>
      <c r="F2" s="10"/>
      <c r="G2" s="10"/>
    </row>
    <row r="3" ht="18" customHeight="1" spans="1:7">
      <c r="A3" s="11"/>
      <c r="B3" s="12"/>
      <c r="C3" s="11"/>
      <c r="D3" s="11"/>
      <c r="E3" s="11"/>
      <c r="F3" s="11"/>
      <c r="G3" s="53" t="s">
        <v>2</v>
      </c>
    </row>
    <row r="4" s="1" customFormat="1" ht="18" customHeight="1" spans="1:7">
      <c r="A4" s="16" t="s">
        <v>3</v>
      </c>
      <c r="B4" s="54" t="s">
        <v>4</v>
      </c>
      <c r="C4" s="16" t="s">
        <v>5</v>
      </c>
      <c r="D4" s="18" t="s">
        <v>6</v>
      </c>
      <c r="E4" s="18"/>
      <c r="F4" s="18"/>
      <c r="G4" s="35" t="s">
        <v>7</v>
      </c>
    </row>
    <row r="5" s="1" customFormat="1" ht="42" customHeight="1" spans="1:7">
      <c r="A5" s="55"/>
      <c r="B5" s="56"/>
      <c r="C5" s="55"/>
      <c r="D5" s="21" t="s">
        <v>8</v>
      </c>
      <c r="E5" s="21" t="s">
        <v>9</v>
      </c>
      <c r="F5" s="21" t="s">
        <v>10</v>
      </c>
      <c r="G5" s="57"/>
    </row>
    <row r="6" s="50" customFormat="1" ht="62" customHeight="1" spans="1:9">
      <c r="A6" s="58"/>
      <c r="B6" s="59" t="s">
        <v>11</v>
      </c>
      <c r="C6" s="60">
        <v>2624</v>
      </c>
      <c r="D6" s="60">
        <v>2624</v>
      </c>
      <c r="E6" s="60">
        <v>0</v>
      </c>
      <c r="F6" s="60">
        <v>0</v>
      </c>
      <c r="G6" s="43"/>
      <c r="H6" s="51">
        <v>26240000</v>
      </c>
      <c r="I6" s="51"/>
    </row>
    <row r="7" s="51" customFormat="1" ht="62" customHeight="1" spans="1:8">
      <c r="A7" s="58">
        <v>1</v>
      </c>
      <c r="B7" s="61" t="s">
        <v>12</v>
      </c>
      <c r="C7" s="60">
        <v>637</v>
      </c>
      <c r="D7" s="60">
        <v>637</v>
      </c>
      <c r="E7" s="62"/>
      <c r="F7" s="60"/>
      <c r="G7" s="43"/>
      <c r="H7" s="51">
        <v>6370000</v>
      </c>
    </row>
    <row r="8" s="50" customFormat="1" ht="62" customHeight="1" spans="1:9">
      <c r="A8" s="58">
        <v>2</v>
      </c>
      <c r="B8" s="61" t="s">
        <v>13</v>
      </c>
      <c r="C8" s="60">
        <v>731</v>
      </c>
      <c r="D8" s="60">
        <v>731</v>
      </c>
      <c r="E8" s="62"/>
      <c r="F8" s="60"/>
      <c r="G8" s="44"/>
      <c r="H8" s="51">
        <v>7310000</v>
      </c>
      <c r="I8" s="51"/>
    </row>
    <row r="9" s="1" customFormat="1" ht="62" customHeight="1" spans="1:9">
      <c r="A9" s="58">
        <v>3</v>
      </c>
      <c r="B9" s="61" t="s">
        <v>14</v>
      </c>
      <c r="C9" s="60">
        <v>590</v>
      </c>
      <c r="D9" s="60">
        <v>590</v>
      </c>
      <c r="E9" s="62"/>
      <c r="F9" s="60"/>
      <c r="G9" s="44"/>
      <c r="H9" s="51">
        <v>5900000</v>
      </c>
      <c r="I9" s="51"/>
    </row>
    <row r="10" s="50" customFormat="1" ht="62" customHeight="1" spans="1:9">
      <c r="A10" s="58">
        <v>4</v>
      </c>
      <c r="B10" s="61" t="s">
        <v>15</v>
      </c>
      <c r="C10" s="60">
        <v>666</v>
      </c>
      <c r="D10" s="60">
        <v>666</v>
      </c>
      <c r="E10" s="62"/>
      <c r="F10" s="60"/>
      <c r="G10" s="43"/>
      <c r="H10" s="51">
        <v>6660000</v>
      </c>
      <c r="I10" s="51"/>
    </row>
    <row r="12" spans="2:2">
      <c r="B12" s="49"/>
    </row>
  </sheetData>
  <mergeCells count="6">
    <mergeCell ref="A2:G2"/>
    <mergeCell ref="D4:F4"/>
    <mergeCell ref="A4:A5"/>
    <mergeCell ref="B4:B5"/>
    <mergeCell ref="C4:C5"/>
    <mergeCell ref="G4:G5"/>
  </mergeCells>
  <printOptions horizontalCentered="1"/>
  <pageMargins left="0.393055555555556" right="0.275" top="0.66875" bottom="0.629861111111111" header="0" footer="0"/>
  <pageSetup paperSize="9" fitToHeight="0" pageOrder="overThenDown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6"/>
  </sheetPr>
  <dimension ref="A1:S171"/>
  <sheetViews>
    <sheetView zoomScale="80" zoomScaleNormal="80" topLeftCell="A7" workbookViewId="0">
      <selection activeCell="C8" sqref="C8"/>
    </sheetView>
  </sheetViews>
  <sheetFormatPr defaultColWidth="9" defaultRowHeight="13.5"/>
  <cols>
    <col min="1" max="1" width="5" style="4" customWidth="1"/>
    <col min="2" max="2" width="10" style="5" customWidth="1"/>
    <col min="3" max="3" width="11.25" style="6" customWidth="1"/>
    <col min="4" max="4" width="10" style="6" customWidth="1"/>
    <col min="5" max="5" width="7.5" style="6" customWidth="1"/>
    <col min="6" max="6" width="7.65" style="6" customWidth="1"/>
    <col min="7" max="7" width="7.5" style="6" customWidth="1"/>
    <col min="8" max="8" width="8.58333333333333" style="6" customWidth="1"/>
    <col min="9" max="9" width="7.5" style="6" customWidth="1"/>
    <col min="10" max="10" width="7.34166666666667" style="6" customWidth="1"/>
    <col min="11" max="12" width="7.03333333333333" style="6" customWidth="1"/>
    <col min="13" max="13" width="8.625" style="6" customWidth="1"/>
    <col min="14" max="14" width="8" style="7" customWidth="1"/>
    <col min="15" max="15" width="8" style="7" hidden="1" customWidth="1"/>
    <col min="16" max="16" width="9.25" style="8" customWidth="1"/>
    <col min="17" max="17" width="10.375" customWidth="1"/>
    <col min="18" max="18" width="14.125" customWidth="1"/>
  </cols>
  <sheetData>
    <row r="1" spans="1:16">
      <c r="A1" s="4" t="s">
        <v>0</v>
      </c>
      <c r="N1" s="31"/>
      <c r="O1" s="31"/>
      <c r="P1" s="32"/>
    </row>
    <row r="2" ht="32" customHeight="1" spans="1:16">
      <c r="A2" s="9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18" customHeight="1" spans="1:16">
      <c r="A3" s="11"/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33"/>
      <c r="O3" s="33"/>
      <c r="P3" s="34" t="s">
        <v>2</v>
      </c>
    </row>
    <row r="4" s="1" customFormat="1" ht="18" customHeight="1" spans="1:16">
      <c r="A4" s="13" t="s">
        <v>3</v>
      </c>
      <c r="B4" s="14" t="s">
        <v>4</v>
      </c>
      <c r="C4" s="13" t="s">
        <v>17</v>
      </c>
      <c r="D4" s="15" t="s">
        <v>18</v>
      </c>
      <c r="E4" s="15"/>
      <c r="F4" s="15"/>
      <c r="G4" s="15"/>
      <c r="H4" s="15"/>
      <c r="I4" s="15"/>
      <c r="J4" s="15"/>
      <c r="K4" s="15"/>
      <c r="L4" s="15"/>
      <c r="M4" s="15"/>
      <c r="N4" s="35" t="s">
        <v>19</v>
      </c>
      <c r="O4" s="36"/>
      <c r="P4" s="37" t="s">
        <v>7</v>
      </c>
    </row>
    <row r="5" s="1" customFormat="1" ht="18" customHeight="1" spans="1:16">
      <c r="A5" s="13"/>
      <c r="B5" s="14"/>
      <c r="C5" s="13"/>
      <c r="D5" s="16" t="s">
        <v>20</v>
      </c>
      <c r="E5" s="17" t="s">
        <v>6</v>
      </c>
      <c r="F5" s="18"/>
      <c r="G5" s="18"/>
      <c r="H5" s="18"/>
      <c r="I5" s="18"/>
      <c r="J5" s="18"/>
      <c r="K5" s="18"/>
      <c r="L5" s="18"/>
      <c r="M5" s="38"/>
      <c r="N5" s="39"/>
      <c r="O5" s="40"/>
      <c r="P5" s="37"/>
    </row>
    <row r="6" s="1" customFormat="1" ht="62" customHeight="1" spans="1:16">
      <c r="A6" s="13"/>
      <c r="B6" s="14"/>
      <c r="C6" s="13"/>
      <c r="D6" s="19"/>
      <c r="E6" s="20" t="s">
        <v>21</v>
      </c>
      <c r="F6" s="20" t="s">
        <v>22</v>
      </c>
      <c r="G6" s="21" t="s">
        <v>23</v>
      </c>
      <c r="H6" s="21" t="s">
        <v>24</v>
      </c>
      <c r="I6" s="21" t="s">
        <v>25</v>
      </c>
      <c r="J6" s="21" t="s">
        <v>26</v>
      </c>
      <c r="K6" s="41" t="s">
        <v>27</v>
      </c>
      <c r="L6" s="41" t="s">
        <v>28</v>
      </c>
      <c r="M6" s="21" t="s">
        <v>29</v>
      </c>
      <c r="N6" s="42"/>
      <c r="O6" s="13"/>
      <c r="P6" s="37"/>
    </row>
    <row r="7" s="2" customFormat="1" ht="18" customHeight="1" spans="1:17">
      <c r="A7" s="22"/>
      <c r="B7" s="14" t="s">
        <v>30</v>
      </c>
      <c r="C7" s="23">
        <f>C9+C25+C38+C49+C60+C75+C85+C97+C102+C114+C128+C135+C142+C149+C155+C160+C37+C48+C134+C8</f>
        <v>800000</v>
      </c>
      <c r="D7" s="23">
        <f>D9+D25+D38+D49+D60+D75+D85+D97+D102+D114+D128+D135+D142+D149+D155+D160+D37+D48+D134+M7</f>
        <v>242983.2</v>
      </c>
      <c r="E7" s="23">
        <f>E9+E25+E38+E49+E60+E75+E85+E97+E102+E114+E128+E135+E142+E149+E155+E160+E37+E48+E134</f>
        <v>-4884</v>
      </c>
      <c r="F7" s="23">
        <f>F9+F25+F38+F49+F60+F75+F85+F97+F102+F114+F128+F135+F142+F149+F155+F160+F37+F48+F134+M7</f>
        <v>242983.2</v>
      </c>
      <c r="G7" s="23">
        <f t="shared" ref="G7:L7" si="0">G9+G25+G38+G49+G60+G75+G85+G97+G102+G114+G128+G135+G142+G149+G155+G160+G37+G48+G134</f>
        <v>7314</v>
      </c>
      <c r="H7" s="23">
        <f t="shared" si="0"/>
        <v>-7607</v>
      </c>
      <c r="I7" s="23">
        <f t="shared" si="0"/>
        <v>-2400</v>
      </c>
      <c r="J7" s="23">
        <f t="shared" si="0"/>
        <v>10012</v>
      </c>
      <c r="K7" s="23">
        <f t="shared" si="0"/>
        <v>17569</v>
      </c>
      <c r="L7" s="23">
        <f t="shared" si="0"/>
        <v>1000</v>
      </c>
      <c r="M7" s="23">
        <f>M9+M25+M38+M49+M60+M75+M85+M97+M102+M114+M128+M135+M142+M149+M155+M160+M37+M48+M134+M8</f>
        <v>67000</v>
      </c>
      <c r="N7" s="23">
        <f>N9+N25+N38+N49+N60+N75+N85+N97+N102+N114+N128+N135+N142+N149+N155+N160+N37+N48+N134+N8</f>
        <v>557016.8</v>
      </c>
      <c r="O7" s="23">
        <f>O9+O25+O38+O49+O60+O75+O85+O97+O102+O114+O128+O135+O142+O149+O155+O160+O37+O48+O134</f>
        <v>0</v>
      </c>
      <c r="P7" s="43"/>
      <c r="Q7" s="47">
        <f>D7-G7-M7</f>
        <v>168669.2</v>
      </c>
    </row>
    <row r="8" s="2" customFormat="1" ht="18" customHeight="1" spans="1:16">
      <c r="A8" s="22"/>
      <c r="B8" s="14" t="s">
        <v>31</v>
      </c>
      <c r="C8" s="23">
        <f>M8+N8</f>
        <v>182358</v>
      </c>
      <c r="D8" s="23"/>
      <c r="E8" s="23"/>
      <c r="F8" s="23"/>
      <c r="G8" s="23"/>
      <c r="H8" s="23"/>
      <c r="I8" s="23"/>
      <c r="J8" s="23"/>
      <c r="K8" s="23"/>
      <c r="L8" s="23"/>
      <c r="M8" s="23">
        <v>67000</v>
      </c>
      <c r="N8" s="23">
        <v>115358</v>
      </c>
      <c r="O8" s="23"/>
      <c r="P8" s="43"/>
    </row>
    <row r="9" s="1" customFormat="1" ht="21" customHeight="1" spans="1:18">
      <c r="A9" s="15"/>
      <c r="B9" s="24" t="s">
        <v>32</v>
      </c>
      <c r="C9" s="25">
        <f t="shared" ref="C9:O9" si="1">SUM(C10:C24)</f>
        <v>26141.6</v>
      </c>
      <c r="D9" s="25">
        <f t="shared" si="1"/>
        <v>5543</v>
      </c>
      <c r="E9" s="25">
        <f t="shared" si="1"/>
        <v>153</v>
      </c>
      <c r="F9" s="25">
        <f t="shared" si="1"/>
        <v>5390</v>
      </c>
      <c r="G9" s="25">
        <f t="shared" si="1"/>
        <v>300</v>
      </c>
      <c r="H9" s="25">
        <f t="shared" si="1"/>
        <v>-542</v>
      </c>
      <c r="I9" s="25">
        <f t="shared" si="1"/>
        <v>0</v>
      </c>
      <c r="J9" s="25">
        <f t="shared" si="1"/>
        <v>283</v>
      </c>
      <c r="K9" s="25">
        <f t="shared" si="1"/>
        <v>1014</v>
      </c>
      <c r="L9" s="25">
        <f t="shared" si="1"/>
        <v>0</v>
      </c>
      <c r="M9" s="25">
        <f t="shared" si="1"/>
        <v>0</v>
      </c>
      <c r="N9" s="25">
        <f t="shared" si="1"/>
        <v>20751.6</v>
      </c>
      <c r="O9" s="25">
        <f t="shared" si="1"/>
        <v>0</v>
      </c>
      <c r="P9" s="44"/>
      <c r="R9" s="2"/>
    </row>
    <row r="10" s="2" customFormat="1" ht="48" customHeight="1" spans="1:19">
      <c r="A10" s="22"/>
      <c r="B10" s="26" t="s">
        <v>33</v>
      </c>
      <c r="C10" s="27">
        <v>-82.4</v>
      </c>
      <c r="D10" s="27">
        <f t="shared" ref="D10:D24" si="2">E10+F10</f>
        <v>-110</v>
      </c>
      <c r="E10" s="27">
        <v>153</v>
      </c>
      <c r="F10" s="27">
        <v>-263</v>
      </c>
      <c r="G10" s="27">
        <v>0</v>
      </c>
      <c r="H10" s="27">
        <v>-263</v>
      </c>
      <c r="I10" s="27">
        <v>0</v>
      </c>
      <c r="J10" s="27">
        <v>0</v>
      </c>
      <c r="K10" s="27">
        <v>0</v>
      </c>
      <c r="L10" s="27">
        <v>0</v>
      </c>
      <c r="M10" s="27"/>
      <c r="N10" s="27">
        <v>180.6</v>
      </c>
      <c r="O10" s="27"/>
      <c r="P10" s="45" t="s">
        <v>34</v>
      </c>
      <c r="Q10" s="2">
        <f>VLOOKUP(B:B,[1]合计!$B:$C,2,0)</f>
        <v>0</v>
      </c>
      <c r="R10" s="2">
        <f>VLOOKUP(B:B,[1]合计!$B:$L,11,FALSE)</f>
        <v>0</v>
      </c>
      <c r="S10" s="2" t="s">
        <v>35</v>
      </c>
    </row>
    <row r="11" s="2" customFormat="1" ht="18" customHeight="1" spans="1:18">
      <c r="A11" s="28">
        <v>1</v>
      </c>
      <c r="B11" s="29" t="s">
        <v>36</v>
      </c>
      <c r="C11" s="27">
        <v>897</v>
      </c>
      <c r="D11" s="27">
        <f t="shared" si="2"/>
        <v>127</v>
      </c>
      <c r="E11" s="27"/>
      <c r="F11" s="27">
        <v>127</v>
      </c>
      <c r="G11" s="27">
        <v>0</v>
      </c>
      <c r="H11" s="27">
        <v>0</v>
      </c>
      <c r="I11" s="27">
        <v>0</v>
      </c>
      <c r="J11" s="27">
        <v>0</v>
      </c>
      <c r="K11" s="27">
        <v>77</v>
      </c>
      <c r="L11" s="27"/>
      <c r="M11" s="27"/>
      <c r="N11" s="27">
        <v>770</v>
      </c>
      <c r="O11" s="27"/>
      <c r="P11" s="46"/>
      <c r="Q11" s="2" t="str">
        <f>VLOOKUP(B:B,[1]合计!$B:$C,2,0)</f>
        <v>非贫困县</v>
      </c>
      <c r="R11" s="2">
        <f>VLOOKUP(B:B,[1]合计!$B:$L,11,FALSE)</f>
        <v>0</v>
      </c>
    </row>
    <row r="12" ht="18" customHeight="1" spans="1:18">
      <c r="A12" s="28">
        <v>2</v>
      </c>
      <c r="B12" s="29" t="s">
        <v>37</v>
      </c>
      <c r="C12" s="27">
        <v>122</v>
      </c>
      <c r="D12" s="27">
        <f t="shared" si="2"/>
        <v>2</v>
      </c>
      <c r="E12" s="27"/>
      <c r="F12" s="27">
        <v>2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/>
      <c r="M12" s="27"/>
      <c r="N12" s="27">
        <v>120</v>
      </c>
      <c r="O12" s="27"/>
      <c r="P12" s="46"/>
      <c r="Q12" s="2" t="str">
        <f>VLOOKUP(B:B,[1]合计!$B:$C,2,0)</f>
        <v>非贫困县</v>
      </c>
      <c r="R12" s="2">
        <f>VLOOKUP(B:B,[1]合计!$B:$L,11,FALSE)</f>
        <v>0</v>
      </c>
    </row>
    <row r="13" ht="18" customHeight="1" spans="1:18">
      <c r="A13" s="28">
        <v>3</v>
      </c>
      <c r="B13" s="29" t="s">
        <v>38</v>
      </c>
      <c r="C13" s="27">
        <v>190</v>
      </c>
      <c r="D13" s="27">
        <f t="shared" si="2"/>
        <v>10</v>
      </c>
      <c r="E13" s="27"/>
      <c r="F13" s="27">
        <v>10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/>
      <c r="M13" s="27"/>
      <c r="N13" s="27">
        <v>180</v>
      </c>
      <c r="O13" s="27"/>
      <c r="P13" s="46"/>
      <c r="Q13" s="2" t="str">
        <f>VLOOKUP(B:B,[1]合计!$B:$C,2,0)</f>
        <v>非贫困县</v>
      </c>
      <c r="R13" s="2">
        <f>VLOOKUP(B:B,[1]合计!$B:$L,11,FALSE)</f>
        <v>0</v>
      </c>
    </row>
    <row r="14" ht="18" customHeight="1" spans="1:18">
      <c r="A14" s="28">
        <v>4</v>
      </c>
      <c r="B14" s="29" t="s">
        <v>39</v>
      </c>
      <c r="C14" s="27">
        <v>715</v>
      </c>
      <c r="D14" s="27">
        <f t="shared" si="2"/>
        <v>5</v>
      </c>
      <c r="E14" s="27"/>
      <c r="F14" s="27">
        <v>5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/>
      <c r="M14" s="27"/>
      <c r="N14" s="27">
        <v>710</v>
      </c>
      <c r="O14" s="27"/>
      <c r="P14" s="46"/>
      <c r="Q14" s="2" t="str">
        <f>VLOOKUP(B:B,[1]合计!$B:$C,2,0)</f>
        <v>非贫困县</v>
      </c>
      <c r="R14" s="2">
        <f>VLOOKUP(B:B,[1]合计!$B:$L,11,FALSE)</f>
        <v>0</v>
      </c>
    </row>
    <row r="15" ht="18" customHeight="1" spans="1:18">
      <c r="A15" s="28">
        <v>5</v>
      </c>
      <c r="B15" s="29" t="s">
        <v>40</v>
      </c>
      <c r="C15" s="27">
        <v>680</v>
      </c>
      <c r="D15" s="27">
        <f t="shared" si="2"/>
        <v>0</v>
      </c>
      <c r="E15" s="27"/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/>
      <c r="M15" s="27"/>
      <c r="N15" s="27">
        <v>680</v>
      </c>
      <c r="O15" s="27"/>
      <c r="P15" s="46"/>
      <c r="Q15" s="2" t="str">
        <f>VLOOKUP(B:B,[1]合计!$B:$C,2,0)</f>
        <v>非贫困县</v>
      </c>
      <c r="R15" s="2">
        <f>VLOOKUP(B:B,[1]合计!$B:$L,11,FALSE)</f>
        <v>0</v>
      </c>
    </row>
    <row r="16" ht="18" customHeight="1" spans="1:18">
      <c r="A16" s="28">
        <v>6</v>
      </c>
      <c r="B16" s="29" t="s">
        <v>41</v>
      </c>
      <c r="C16" s="27">
        <v>184</v>
      </c>
      <c r="D16" s="27">
        <f t="shared" si="2"/>
        <v>4</v>
      </c>
      <c r="E16" s="27"/>
      <c r="F16" s="27">
        <v>4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/>
      <c r="M16" s="27"/>
      <c r="N16" s="27">
        <v>180</v>
      </c>
      <c r="O16" s="27"/>
      <c r="P16" s="46"/>
      <c r="Q16" s="2" t="str">
        <f>VLOOKUP(B:B,[1]合计!$B:$C,2,0)</f>
        <v>非贫困县</v>
      </c>
      <c r="R16" s="2">
        <f>VLOOKUP(B:B,[1]合计!$B:$L,11,FALSE)</f>
        <v>0</v>
      </c>
    </row>
    <row r="17" ht="18" customHeight="1" spans="1:18">
      <c r="A17" s="28">
        <v>7</v>
      </c>
      <c r="B17" s="29" t="s">
        <v>42</v>
      </c>
      <c r="C17" s="27">
        <v>874</v>
      </c>
      <c r="D17" s="27">
        <f t="shared" si="2"/>
        <v>117</v>
      </c>
      <c r="E17" s="27"/>
      <c r="F17" s="27">
        <v>117</v>
      </c>
      <c r="G17" s="27">
        <v>0</v>
      </c>
      <c r="H17" s="27">
        <v>0</v>
      </c>
      <c r="I17" s="27">
        <v>0</v>
      </c>
      <c r="J17" s="27">
        <v>0</v>
      </c>
      <c r="K17" s="27">
        <v>80</v>
      </c>
      <c r="L17" s="27"/>
      <c r="M17" s="27"/>
      <c r="N17" s="27">
        <v>757</v>
      </c>
      <c r="O17" s="27"/>
      <c r="P17" s="46"/>
      <c r="Q17" s="2" t="str">
        <f>VLOOKUP(B:B,[1]合计!$B:$C,2,0)</f>
        <v>非贫困县</v>
      </c>
      <c r="R17" s="2">
        <f>VLOOKUP(B:B,[1]合计!$B:$L,11,FALSE)</f>
        <v>0</v>
      </c>
    </row>
    <row r="18" s="2" customFormat="1" ht="18" customHeight="1" spans="1:18">
      <c r="A18" s="28">
        <v>8</v>
      </c>
      <c r="B18" s="29" t="s">
        <v>43</v>
      </c>
      <c r="C18" s="27">
        <v>588</v>
      </c>
      <c r="D18" s="27">
        <f t="shared" si="2"/>
        <v>76</v>
      </c>
      <c r="E18" s="27"/>
      <c r="F18" s="27">
        <v>76</v>
      </c>
      <c r="G18" s="27">
        <v>0</v>
      </c>
      <c r="H18" s="27">
        <v>0</v>
      </c>
      <c r="I18" s="27">
        <v>0</v>
      </c>
      <c r="J18" s="27">
        <v>0</v>
      </c>
      <c r="K18" s="27">
        <v>68</v>
      </c>
      <c r="L18" s="27"/>
      <c r="M18" s="27"/>
      <c r="N18" s="27">
        <v>512</v>
      </c>
      <c r="O18" s="27"/>
      <c r="P18" s="46"/>
      <c r="Q18" s="2" t="str">
        <f>VLOOKUP(B:B,[1]合计!$B:$C,2,0)</f>
        <v>非贫困县</v>
      </c>
      <c r="R18" s="2">
        <f>VLOOKUP(B:B,[1]合计!$B:$L,11,FALSE)</f>
        <v>0</v>
      </c>
    </row>
    <row r="19" ht="18" customHeight="1" spans="1:18">
      <c r="A19" s="28">
        <v>9</v>
      </c>
      <c r="B19" s="29" t="s">
        <v>44</v>
      </c>
      <c r="C19" s="27">
        <v>778</v>
      </c>
      <c r="D19" s="27">
        <f t="shared" si="2"/>
        <v>134</v>
      </c>
      <c r="E19" s="27"/>
      <c r="F19" s="27">
        <v>134</v>
      </c>
      <c r="G19" s="27">
        <v>0</v>
      </c>
      <c r="H19" s="27">
        <v>0</v>
      </c>
      <c r="I19" s="27">
        <v>0</v>
      </c>
      <c r="J19" s="27">
        <v>0</v>
      </c>
      <c r="K19" s="27">
        <v>79</v>
      </c>
      <c r="L19" s="27"/>
      <c r="M19" s="27"/>
      <c r="N19" s="27">
        <v>644</v>
      </c>
      <c r="O19" s="27"/>
      <c r="P19" s="46"/>
      <c r="Q19" s="2" t="str">
        <f>VLOOKUP(B:B,[1]合计!$B:$C,2,0)</f>
        <v>非贫困县</v>
      </c>
      <c r="R19" s="2">
        <f>VLOOKUP(B:B,[1]合计!$B:$L,11,FALSE)</f>
        <v>0</v>
      </c>
    </row>
    <row r="20" ht="18" customHeight="1" spans="1:18">
      <c r="A20" s="28">
        <v>10</v>
      </c>
      <c r="B20" s="29" t="s">
        <v>45</v>
      </c>
      <c r="C20" s="27">
        <v>594</v>
      </c>
      <c r="D20" s="27">
        <f t="shared" si="2"/>
        <v>98</v>
      </c>
      <c r="E20" s="27"/>
      <c r="F20" s="27">
        <v>98</v>
      </c>
      <c r="G20" s="27">
        <v>0</v>
      </c>
      <c r="H20" s="27">
        <v>0</v>
      </c>
      <c r="I20" s="27">
        <v>0</v>
      </c>
      <c r="J20" s="27">
        <v>0</v>
      </c>
      <c r="K20" s="27">
        <v>69</v>
      </c>
      <c r="L20" s="27"/>
      <c r="M20" s="27"/>
      <c r="N20" s="27">
        <v>496</v>
      </c>
      <c r="O20" s="27"/>
      <c r="P20" s="46"/>
      <c r="Q20" s="2" t="str">
        <f>VLOOKUP(B:B,[1]合计!$B:$C,2,0)</f>
        <v>非贫困县</v>
      </c>
      <c r="R20" s="2">
        <f>VLOOKUP(B:B,[1]合计!$B:$L,11,FALSE)</f>
        <v>0</v>
      </c>
    </row>
    <row r="21" ht="18" customHeight="1" spans="1:18">
      <c r="A21" s="28">
        <v>11</v>
      </c>
      <c r="B21" s="29" t="s">
        <v>46</v>
      </c>
      <c r="C21" s="27">
        <v>629</v>
      </c>
      <c r="D21" s="27">
        <f t="shared" si="2"/>
        <v>107</v>
      </c>
      <c r="E21" s="27"/>
      <c r="F21" s="27">
        <v>107</v>
      </c>
      <c r="G21" s="27">
        <v>0</v>
      </c>
      <c r="H21" s="27">
        <v>0</v>
      </c>
      <c r="I21" s="27">
        <v>0</v>
      </c>
      <c r="J21" s="27">
        <v>0</v>
      </c>
      <c r="K21" s="27">
        <v>72</v>
      </c>
      <c r="L21" s="27"/>
      <c r="M21" s="27"/>
      <c r="N21" s="27">
        <v>522</v>
      </c>
      <c r="O21" s="27"/>
      <c r="P21" s="46"/>
      <c r="Q21" s="2" t="str">
        <f>VLOOKUP(B:B,[1]合计!$B:$C,2,0)</f>
        <v>非贫困县</v>
      </c>
      <c r="R21" s="2">
        <f>VLOOKUP(B:B,[1]合计!$B:$L,11,FALSE)</f>
        <v>0</v>
      </c>
    </row>
    <row r="22" ht="18" customHeight="1" spans="1:18">
      <c r="A22" s="28">
        <v>12</v>
      </c>
      <c r="B22" s="29" t="s">
        <v>47</v>
      </c>
      <c r="C22" s="27">
        <v>4394</v>
      </c>
      <c r="D22" s="27">
        <f t="shared" si="2"/>
        <v>1269</v>
      </c>
      <c r="E22" s="27"/>
      <c r="F22" s="27">
        <v>1269</v>
      </c>
      <c r="G22" s="27">
        <v>0</v>
      </c>
      <c r="H22" s="27">
        <v>0</v>
      </c>
      <c r="I22" s="27">
        <v>0</v>
      </c>
      <c r="J22" s="27">
        <v>139</v>
      </c>
      <c r="K22" s="27">
        <v>167</v>
      </c>
      <c r="L22" s="27"/>
      <c r="M22" s="27"/>
      <c r="N22" s="27">
        <v>3125</v>
      </c>
      <c r="O22" s="27"/>
      <c r="P22" s="46"/>
      <c r="Q22" s="2" t="str">
        <f>VLOOKUP(B:B,[1]合计!$B:$C,2,0)</f>
        <v>贫困</v>
      </c>
      <c r="R22" s="2" t="str">
        <f>VLOOKUP(B:B,[1]合计!$B:$L,11,FALSE)</f>
        <v>省级</v>
      </c>
    </row>
    <row r="23" s="3" customFormat="1" ht="18" customHeight="1" spans="1:18">
      <c r="A23" s="28">
        <v>13</v>
      </c>
      <c r="B23" s="29" t="s">
        <v>48</v>
      </c>
      <c r="C23" s="27">
        <v>10055</v>
      </c>
      <c r="D23" s="27">
        <f t="shared" si="2"/>
        <v>2324</v>
      </c>
      <c r="E23" s="27"/>
      <c r="F23" s="27">
        <v>2324</v>
      </c>
      <c r="G23" s="27">
        <v>300</v>
      </c>
      <c r="H23" s="27">
        <v>-279</v>
      </c>
      <c r="I23" s="27">
        <v>0</v>
      </c>
      <c r="J23" s="27">
        <v>0</v>
      </c>
      <c r="K23" s="27">
        <v>228</v>
      </c>
      <c r="L23" s="27"/>
      <c r="M23" s="27"/>
      <c r="N23" s="27">
        <v>7731</v>
      </c>
      <c r="O23" s="27"/>
      <c r="P23" s="46"/>
      <c r="Q23" s="2" t="str">
        <f>VLOOKUP(B:B,[1]合计!$B:$C,2,0)</f>
        <v>深度贫困</v>
      </c>
      <c r="R23" s="2" t="str">
        <f>VLOOKUP(B:B,[1]合计!$B:$L,11,FALSE)</f>
        <v>国家级</v>
      </c>
    </row>
    <row r="24" ht="18" customHeight="1" spans="1:18">
      <c r="A24" s="28">
        <v>14</v>
      </c>
      <c r="B24" s="29" t="s">
        <v>49</v>
      </c>
      <c r="C24" s="27">
        <v>5524</v>
      </c>
      <c r="D24" s="27">
        <f t="shared" si="2"/>
        <v>1380</v>
      </c>
      <c r="E24" s="27"/>
      <c r="F24" s="27">
        <v>1380</v>
      </c>
      <c r="G24" s="27">
        <v>0</v>
      </c>
      <c r="H24" s="27">
        <v>0</v>
      </c>
      <c r="I24" s="27">
        <v>0</v>
      </c>
      <c r="J24" s="27">
        <v>144</v>
      </c>
      <c r="K24" s="27">
        <v>174</v>
      </c>
      <c r="L24" s="27"/>
      <c r="M24" s="27"/>
      <c r="N24" s="27">
        <v>4144</v>
      </c>
      <c r="O24" s="27"/>
      <c r="P24" s="46"/>
      <c r="Q24" s="2" t="str">
        <f>VLOOKUP(B:B,[1]合计!$B:$C,2,0)</f>
        <v>贫困</v>
      </c>
      <c r="R24" s="2" t="str">
        <f>VLOOKUP(B:B,[1]合计!$B:$L,11,FALSE)</f>
        <v>省级</v>
      </c>
    </row>
    <row r="25" s="1" customFormat="1" ht="18" customHeight="1" spans="1:18">
      <c r="A25" s="15"/>
      <c r="B25" s="24" t="s">
        <v>50</v>
      </c>
      <c r="C25" s="25">
        <f>SUM(C26:C36)</f>
        <v>113561.2</v>
      </c>
      <c r="D25" s="25">
        <f>SUM(D26:D36)</f>
        <v>27519.2</v>
      </c>
      <c r="E25" s="25">
        <f>SUM(E26:E36)</f>
        <v>-2710</v>
      </c>
      <c r="F25" s="25">
        <f t="shared" ref="C25:O25" si="3">SUM(F26:F36)</f>
        <v>27519.2</v>
      </c>
      <c r="G25" s="25">
        <f t="shared" si="3"/>
        <v>420</v>
      </c>
      <c r="H25" s="25">
        <f t="shared" si="3"/>
        <v>-985</v>
      </c>
      <c r="I25" s="25">
        <f t="shared" si="3"/>
        <v>-300</v>
      </c>
      <c r="J25" s="25">
        <f t="shared" si="3"/>
        <v>951</v>
      </c>
      <c r="K25" s="25">
        <f t="shared" si="3"/>
        <v>2569</v>
      </c>
      <c r="L25" s="25">
        <f t="shared" si="3"/>
        <v>0</v>
      </c>
      <c r="M25" s="25">
        <f t="shared" si="3"/>
        <v>0</v>
      </c>
      <c r="N25" s="25">
        <f t="shared" si="3"/>
        <v>86042</v>
      </c>
      <c r="O25" s="25">
        <f t="shared" si="3"/>
        <v>0</v>
      </c>
      <c r="P25" s="37"/>
      <c r="Q25" s="2">
        <f>VLOOKUP(B:B,[1]合计!$B:$C,2,0)</f>
        <v>0</v>
      </c>
      <c r="R25" s="2">
        <f>VLOOKUP(B:B,[1]合计!$B:$L,11,FALSE)</f>
        <v>0</v>
      </c>
    </row>
    <row r="26" s="2" customFormat="1" ht="18" customHeight="1" spans="1:19">
      <c r="A26" s="22"/>
      <c r="B26" s="26" t="s">
        <v>51</v>
      </c>
      <c r="C26" s="27">
        <v>26027</v>
      </c>
      <c r="D26" s="27">
        <v>2710</v>
      </c>
      <c r="E26" s="27"/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/>
      <c r="N26" s="27">
        <v>26027</v>
      </c>
      <c r="O26" s="27"/>
      <c r="P26" s="46"/>
      <c r="Q26" s="2">
        <f>VLOOKUP(B:B,[1]合计!$B:$C,2,0)</f>
        <v>0</v>
      </c>
      <c r="R26" s="2">
        <f>VLOOKUP(B:B,[1]合计!$B:$L,11,FALSE)</f>
        <v>0</v>
      </c>
      <c r="S26" s="2" t="s">
        <v>35</v>
      </c>
    </row>
    <row r="27" ht="18" customHeight="1" spans="1:18">
      <c r="A27" s="28">
        <v>15</v>
      </c>
      <c r="B27" s="29" t="s">
        <v>52</v>
      </c>
      <c r="C27" s="27">
        <v>15943</v>
      </c>
      <c r="D27" s="27">
        <f>E27+F27</f>
        <v>4338</v>
      </c>
      <c r="E27" s="27">
        <f t="shared" ref="E27:E36" si="4">-ROUND(F27*10%,0)</f>
        <v>-482</v>
      </c>
      <c r="F27" s="27">
        <v>4820</v>
      </c>
      <c r="G27" s="27">
        <v>0</v>
      </c>
      <c r="H27" s="27">
        <v>0</v>
      </c>
      <c r="I27" s="27">
        <v>0</v>
      </c>
      <c r="J27" s="27">
        <v>360</v>
      </c>
      <c r="K27" s="27">
        <v>433</v>
      </c>
      <c r="L27" s="27"/>
      <c r="M27" s="27"/>
      <c r="N27" s="27">
        <v>11123</v>
      </c>
      <c r="O27" s="27"/>
      <c r="P27" s="46"/>
      <c r="Q27" s="2" t="str">
        <f>VLOOKUP(B:B,[1]合计!$B:$C,2,0)</f>
        <v>深度贫困</v>
      </c>
      <c r="R27" s="2" t="str">
        <f>VLOOKUP(B:B,[1]合计!$B:$L,11,FALSE)</f>
        <v>国家级</v>
      </c>
    </row>
    <row r="28" ht="18" customHeight="1" spans="1:18">
      <c r="A28" s="28">
        <v>16</v>
      </c>
      <c r="B28" s="29" t="s">
        <v>53</v>
      </c>
      <c r="C28" s="27">
        <v>11013</v>
      </c>
      <c r="D28" s="27">
        <f t="shared" ref="D26:D37" si="5">E28+F28</f>
        <v>3387</v>
      </c>
      <c r="E28" s="27">
        <f t="shared" si="4"/>
        <v>-376</v>
      </c>
      <c r="F28" s="27">
        <v>3763</v>
      </c>
      <c r="G28" s="27">
        <v>0</v>
      </c>
      <c r="H28" s="27">
        <v>-109</v>
      </c>
      <c r="I28" s="27">
        <v>0</v>
      </c>
      <c r="J28" s="27">
        <v>0</v>
      </c>
      <c r="K28" s="27">
        <v>299</v>
      </c>
      <c r="L28" s="27"/>
      <c r="M28" s="27"/>
      <c r="N28" s="27">
        <v>7250</v>
      </c>
      <c r="O28" s="27"/>
      <c r="P28" s="46"/>
      <c r="Q28" s="2" t="str">
        <f>VLOOKUP(B:B,[1]合计!$B:$C,2,0)</f>
        <v>深度贫困</v>
      </c>
      <c r="R28" s="2" t="str">
        <f>VLOOKUP(B:B,[1]合计!$B:$L,11,FALSE)</f>
        <v>国家级</v>
      </c>
    </row>
    <row r="29" ht="18" customHeight="1" spans="1:18">
      <c r="A29" s="28">
        <v>17</v>
      </c>
      <c r="B29" s="29" t="s">
        <v>54</v>
      </c>
      <c r="C29" s="27">
        <v>8497</v>
      </c>
      <c r="D29" s="27">
        <f t="shared" si="5"/>
        <v>2389</v>
      </c>
      <c r="E29" s="27">
        <f t="shared" si="4"/>
        <v>-265</v>
      </c>
      <c r="F29" s="27">
        <v>2654</v>
      </c>
      <c r="G29" s="27">
        <v>0</v>
      </c>
      <c r="H29" s="27">
        <v>-281</v>
      </c>
      <c r="I29" s="27">
        <v>0</v>
      </c>
      <c r="J29" s="27">
        <v>0</v>
      </c>
      <c r="K29" s="27">
        <v>248</v>
      </c>
      <c r="L29" s="27"/>
      <c r="M29" s="27"/>
      <c r="N29" s="27">
        <v>5843</v>
      </c>
      <c r="O29" s="27"/>
      <c r="P29" s="46"/>
      <c r="Q29" s="2" t="str">
        <f>VLOOKUP(B:B,[1]合计!$B:$C,2,0)</f>
        <v>深度贫困</v>
      </c>
      <c r="R29" s="2" t="str">
        <f>VLOOKUP(B:B,[1]合计!$B:$L,11,FALSE)</f>
        <v>国家级</v>
      </c>
    </row>
    <row r="30" ht="18" customHeight="1" spans="1:18">
      <c r="A30" s="28">
        <v>18</v>
      </c>
      <c r="B30" s="29" t="s">
        <v>55</v>
      </c>
      <c r="C30" s="27">
        <v>7268</v>
      </c>
      <c r="D30" s="27">
        <f t="shared" si="5"/>
        <v>2557</v>
      </c>
      <c r="E30" s="27">
        <f>-ROUND((F30-G30)*10%,0)</f>
        <v>-238</v>
      </c>
      <c r="F30" s="27">
        <v>2795</v>
      </c>
      <c r="G30" s="27">
        <v>420</v>
      </c>
      <c r="H30" s="27">
        <v>0</v>
      </c>
      <c r="I30" s="27">
        <v>0</v>
      </c>
      <c r="J30" s="27">
        <v>0</v>
      </c>
      <c r="K30" s="27">
        <v>254</v>
      </c>
      <c r="L30" s="27"/>
      <c r="M30" s="27"/>
      <c r="N30" s="27">
        <v>4473</v>
      </c>
      <c r="O30" s="27"/>
      <c r="P30" s="46"/>
      <c r="Q30" s="2" t="str">
        <f>VLOOKUP(B:B,[1]合计!$B:$C,2,0)</f>
        <v>贫困</v>
      </c>
      <c r="R30" s="2" t="str">
        <f>VLOOKUP(B:B,[1]合计!$B:$L,11,FALSE)</f>
        <v>国家级</v>
      </c>
    </row>
    <row r="31" ht="18" customHeight="1" spans="1:18">
      <c r="A31" s="28">
        <v>19</v>
      </c>
      <c r="B31" s="29" t="s">
        <v>56</v>
      </c>
      <c r="C31" s="27">
        <v>11944</v>
      </c>
      <c r="D31" s="27">
        <f t="shared" si="5"/>
        <v>3053</v>
      </c>
      <c r="E31" s="27">
        <f t="shared" si="4"/>
        <v>-339</v>
      </c>
      <c r="F31" s="27">
        <v>3392</v>
      </c>
      <c r="G31" s="27">
        <v>0</v>
      </c>
      <c r="H31" s="27">
        <v>-159</v>
      </c>
      <c r="I31" s="27">
        <v>0</v>
      </c>
      <c r="J31" s="27">
        <v>0</v>
      </c>
      <c r="K31" s="27">
        <v>276</v>
      </c>
      <c r="L31" s="27"/>
      <c r="M31" s="27"/>
      <c r="N31" s="27">
        <v>8552</v>
      </c>
      <c r="O31" s="27"/>
      <c r="P31" s="46"/>
      <c r="Q31" s="2" t="str">
        <f>VLOOKUP(B:B,[1]合计!$B:$C,2,0)</f>
        <v>深度贫困</v>
      </c>
      <c r="R31" s="2" t="str">
        <f>VLOOKUP(B:B,[1]合计!$B:$L,11,FALSE)</f>
        <v>国家级</v>
      </c>
    </row>
    <row r="32" ht="18" customHeight="1" spans="1:18">
      <c r="A32" s="28">
        <v>20</v>
      </c>
      <c r="B32" s="29" t="s">
        <v>57</v>
      </c>
      <c r="C32" s="27">
        <v>8888</v>
      </c>
      <c r="D32" s="27">
        <f t="shared" si="5"/>
        <v>2819</v>
      </c>
      <c r="E32" s="27">
        <f t="shared" si="4"/>
        <v>-313</v>
      </c>
      <c r="F32" s="27">
        <v>3132</v>
      </c>
      <c r="G32" s="27">
        <v>0</v>
      </c>
      <c r="H32" s="27">
        <v>0</v>
      </c>
      <c r="I32" s="27">
        <v>0</v>
      </c>
      <c r="J32" s="27">
        <v>268</v>
      </c>
      <c r="K32" s="27">
        <v>322</v>
      </c>
      <c r="L32" s="27"/>
      <c r="M32" s="27"/>
      <c r="N32" s="27">
        <v>5756</v>
      </c>
      <c r="O32" s="27"/>
      <c r="P32" s="46"/>
      <c r="Q32" s="2" t="str">
        <f>VLOOKUP(B:B,[1]合计!$B:$C,2,0)</f>
        <v>深度贫困</v>
      </c>
      <c r="R32" s="2" t="str">
        <f>VLOOKUP(B:B,[1]合计!$B:$L,11,FALSE)</f>
        <v>国家级</v>
      </c>
    </row>
    <row r="33" ht="18" customHeight="1" spans="1:18">
      <c r="A33" s="28">
        <v>21</v>
      </c>
      <c r="B33" s="29" t="s">
        <v>58</v>
      </c>
      <c r="C33" s="27">
        <v>4387</v>
      </c>
      <c r="D33" s="27">
        <f t="shared" si="5"/>
        <v>854</v>
      </c>
      <c r="E33" s="27">
        <f t="shared" si="4"/>
        <v>-95</v>
      </c>
      <c r="F33" s="27">
        <v>949</v>
      </c>
      <c r="G33" s="27">
        <v>0</v>
      </c>
      <c r="H33" s="27">
        <v>-245</v>
      </c>
      <c r="I33" s="27">
        <v>0</v>
      </c>
      <c r="J33" s="27">
        <v>0</v>
      </c>
      <c r="K33" s="27">
        <v>130</v>
      </c>
      <c r="L33" s="27"/>
      <c r="M33" s="27"/>
      <c r="N33" s="27">
        <v>3438</v>
      </c>
      <c r="O33" s="27"/>
      <c r="P33" s="46"/>
      <c r="Q33" s="2" t="str">
        <f>VLOOKUP(B:B,[1]合计!$B:$C,2,0)</f>
        <v>贫困</v>
      </c>
      <c r="R33" s="2" t="str">
        <f>VLOOKUP(B:B,[1]合计!$B:$L,11,FALSE)</f>
        <v>省级</v>
      </c>
    </row>
    <row r="34" ht="18" customHeight="1" spans="1:18">
      <c r="A34" s="28">
        <v>22</v>
      </c>
      <c r="B34" s="29" t="s">
        <v>59</v>
      </c>
      <c r="C34" s="27">
        <v>14813</v>
      </c>
      <c r="D34" s="27">
        <f t="shared" si="5"/>
        <v>4667</v>
      </c>
      <c r="E34" s="27">
        <f t="shared" si="4"/>
        <v>-519</v>
      </c>
      <c r="F34" s="27">
        <v>5186</v>
      </c>
      <c r="G34" s="27">
        <v>0</v>
      </c>
      <c r="H34" s="27">
        <v>0</v>
      </c>
      <c r="I34" s="27">
        <v>0</v>
      </c>
      <c r="J34" s="27">
        <v>323</v>
      </c>
      <c r="K34" s="27">
        <v>389</v>
      </c>
      <c r="L34" s="27"/>
      <c r="M34" s="27"/>
      <c r="N34" s="27">
        <v>9627</v>
      </c>
      <c r="O34" s="27"/>
      <c r="P34" s="46"/>
      <c r="Q34" s="2" t="str">
        <f>VLOOKUP(B:B,[1]合计!$B:$C,2,0)</f>
        <v>深度贫困</v>
      </c>
      <c r="R34" s="2" t="str">
        <f>VLOOKUP(B:B,[1]合计!$B:$L,11,FALSE)</f>
        <v>国家级</v>
      </c>
    </row>
    <row r="35" ht="18" customHeight="1" spans="1:18">
      <c r="A35" s="28">
        <v>23</v>
      </c>
      <c r="B35" s="29" t="s">
        <v>60</v>
      </c>
      <c r="C35" s="27">
        <v>3975</v>
      </c>
      <c r="D35" s="27">
        <f t="shared" si="5"/>
        <v>544</v>
      </c>
      <c r="E35" s="27">
        <f t="shared" si="4"/>
        <v>-61</v>
      </c>
      <c r="F35" s="27">
        <v>605</v>
      </c>
      <c r="G35" s="27">
        <v>0</v>
      </c>
      <c r="H35" s="27">
        <v>-164</v>
      </c>
      <c r="I35" s="27">
        <v>-300</v>
      </c>
      <c r="J35" s="27">
        <v>0</v>
      </c>
      <c r="K35" s="27">
        <v>147</v>
      </c>
      <c r="L35" s="27"/>
      <c r="M35" s="27"/>
      <c r="N35" s="27">
        <v>3370</v>
      </c>
      <c r="O35" s="27"/>
      <c r="P35" s="46"/>
      <c r="Q35" s="2" t="str">
        <f>VLOOKUP(B:B,[1]合计!$B:$C,2,0)</f>
        <v>贫困</v>
      </c>
      <c r="R35" s="2" t="str">
        <f>VLOOKUP(B:B,[1]合计!$B:$L,11,FALSE)</f>
        <v>省级</v>
      </c>
    </row>
    <row r="36" ht="18" customHeight="1" spans="1:18">
      <c r="A36" s="28">
        <v>24</v>
      </c>
      <c r="B36" s="29" t="s">
        <v>61</v>
      </c>
      <c r="C36" s="27">
        <v>806.2</v>
      </c>
      <c r="D36" s="27">
        <f t="shared" si="5"/>
        <v>201.2</v>
      </c>
      <c r="E36" s="27">
        <f t="shared" si="4"/>
        <v>-22</v>
      </c>
      <c r="F36" s="27">
        <v>223.2</v>
      </c>
      <c r="G36" s="27">
        <v>0</v>
      </c>
      <c r="H36" s="27">
        <v>-27</v>
      </c>
      <c r="I36" s="27">
        <v>0</v>
      </c>
      <c r="J36" s="27">
        <v>0</v>
      </c>
      <c r="K36" s="27">
        <v>71</v>
      </c>
      <c r="L36" s="27"/>
      <c r="M36" s="27"/>
      <c r="N36" s="27">
        <v>583</v>
      </c>
      <c r="O36" s="27"/>
      <c r="P36" s="46"/>
      <c r="Q36" s="2" t="str">
        <f>VLOOKUP(B:B,[1]合计!$B:$C,2,0)</f>
        <v>非贫困县</v>
      </c>
      <c r="R36" s="2">
        <f>VLOOKUP(B:B,[1]合计!$B:$L,11,FALSE)</f>
        <v>0</v>
      </c>
    </row>
    <row r="37" s="2" customFormat="1" ht="18" customHeight="1" spans="1:19">
      <c r="A37" s="28">
        <v>25</v>
      </c>
      <c r="B37" s="30" t="s">
        <v>62</v>
      </c>
      <c r="C37" s="27">
        <v>33752</v>
      </c>
      <c r="D37" s="27">
        <f t="shared" si="5"/>
        <v>11554</v>
      </c>
      <c r="E37" s="27"/>
      <c r="F37" s="27">
        <v>11554</v>
      </c>
      <c r="G37" s="27">
        <v>0</v>
      </c>
      <c r="H37" s="27">
        <v>0</v>
      </c>
      <c r="I37" s="27">
        <v>-300</v>
      </c>
      <c r="J37" s="27">
        <v>584</v>
      </c>
      <c r="K37" s="27">
        <v>703</v>
      </c>
      <c r="L37" s="27"/>
      <c r="M37" s="27"/>
      <c r="N37" s="27">
        <v>22198</v>
      </c>
      <c r="O37" s="27"/>
      <c r="P37" s="46"/>
      <c r="Q37" s="2" t="str">
        <f>VLOOKUP(B:B,[1]合计!$B:$C,2,0)</f>
        <v>深度贫困</v>
      </c>
      <c r="R37" s="2" t="str">
        <f>VLOOKUP(B:B,[1]合计!$B:$L,11,FALSE)</f>
        <v>国家级</v>
      </c>
      <c r="S37" t="s">
        <v>63</v>
      </c>
    </row>
    <row r="38" s="1" customFormat="1" ht="18" customHeight="1" spans="1:18">
      <c r="A38" s="15"/>
      <c r="B38" s="24" t="s">
        <v>64</v>
      </c>
      <c r="C38" s="25">
        <f>SUM(C39:C47)</f>
        <v>50749</v>
      </c>
      <c r="D38" s="25">
        <f>SUM(D39:D47)</f>
        <v>15863</v>
      </c>
      <c r="E38" s="25">
        <f>SUM(E39:E47)</f>
        <v>0</v>
      </c>
      <c r="F38" s="25">
        <f t="shared" ref="C38:O38" si="6">SUM(F39:F47)</f>
        <v>15863</v>
      </c>
      <c r="G38" s="25">
        <f t="shared" si="6"/>
        <v>500</v>
      </c>
      <c r="H38" s="25">
        <f t="shared" si="6"/>
        <v>-27</v>
      </c>
      <c r="I38" s="25">
        <f t="shared" si="6"/>
        <v>0</v>
      </c>
      <c r="J38" s="25">
        <f t="shared" si="6"/>
        <v>1035</v>
      </c>
      <c r="K38" s="25">
        <f t="shared" si="6"/>
        <v>1346</v>
      </c>
      <c r="L38" s="25">
        <f t="shared" si="6"/>
        <v>1000</v>
      </c>
      <c r="M38" s="25">
        <f t="shared" si="6"/>
        <v>0</v>
      </c>
      <c r="N38" s="25">
        <f t="shared" si="6"/>
        <v>34886</v>
      </c>
      <c r="O38" s="25">
        <f t="shared" si="6"/>
        <v>0</v>
      </c>
      <c r="P38" s="37"/>
      <c r="Q38" s="2">
        <f>VLOOKUP(B:B,[1]合计!$B:$C,2,0)</f>
        <v>0</v>
      </c>
      <c r="R38" s="2">
        <f>VLOOKUP(B:B,[1]合计!$B:$L,11,FALSE)</f>
        <v>0</v>
      </c>
    </row>
    <row r="39" s="1" customFormat="1" ht="18" customHeight="1" spans="1:19">
      <c r="A39" s="22"/>
      <c r="B39" s="26" t="s">
        <v>65</v>
      </c>
      <c r="C39" s="27">
        <v>5</v>
      </c>
      <c r="D39" s="27">
        <f t="shared" ref="D39:D48" si="7">E39+F39</f>
        <v>0</v>
      </c>
      <c r="E39" s="27"/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/>
      <c r="N39" s="27">
        <v>5</v>
      </c>
      <c r="O39" s="27"/>
      <c r="P39" s="37"/>
      <c r="Q39" s="2">
        <f>VLOOKUP(B:B,[1]合计!$B:$C,2,0)</f>
        <v>0</v>
      </c>
      <c r="R39" s="2">
        <f>VLOOKUP(B:B,[1]合计!$B:$L,11,FALSE)</f>
        <v>0</v>
      </c>
      <c r="S39" s="48" t="s">
        <v>35</v>
      </c>
    </row>
    <row r="40" ht="18" customHeight="1" spans="1:18">
      <c r="A40" s="28">
        <v>26</v>
      </c>
      <c r="B40" s="29" t="s">
        <v>66</v>
      </c>
      <c r="C40" s="27">
        <v>1203</v>
      </c>
      <c r="D40" s="27">
        <f t="shared" si="7"/>
        <v>224</v>
      </c>
      <c r="E40" s="27"/>
      <c r="F40" s="27">
        <v>224</v>
      </c>
      <c r="G40" s="27">
        <v>0</v>
      </c>
      <c r="H40" s="27">
        <v>0</v>
      </c>
      <c r="I40" s="27">
        <v>0</v>
      </c>
      <c r="J40" s="27">
        <v>61</v>
      </c>
      <c r="K40" s="27">
        <v>74</v>
      </c>
      <c r="L40" s="27"/>
      <c r="M40" s="27"/>
      <c r="N40" s="27">
        <v>979</v>
      </c>
      <c r="O40" s="27"/>
      <c r="P40" s="46"/>
      <c r="Q40" s="2" t="str">
        <f>VLOOKUP(B:B,[1]合计!$B:$C,2,0)</f>
        <v>非贫困县</v>
      </c>
      <c r="R40" s="2">
        <f>VLOOKUP(B:B,[1]合计!$B:$L,11,FALSE)</f>
        <v>0</v>
      </c>
    </row>
    <row r="41" ht="18" customHeight="1" spans="1:18">
      <c r="A41" s="28">
        <v>27</v>
      </c>
      <c r="B41" s="29" t="s">
        <v>67</v>
      </c>
      <c r="C41" s="27">
        <v>2413</v>
      </c>
      <c r="D41" s="27">
        <f t="shared" si="7"/>
        <v>1316</v>
      </c>
      <c r="E41" s="27"/>
      <c r="F41" s="27">
        <v>1316</v>
      </c>
      <c r="G41" s="27">
        <v>0</v>
      </c>
      <c r="H41" s="27">
        <v>0</v>
      </c>
      <c r="I41" s="27">
        <v>0</v>
      </c>
      <c r="J41" s="27">
        <v>68</v>
      </c>
      <c r="K41" s="27">
        <v>82</v>
      </c>
      <c r="L41" s="27">
        <v>1000</v>
      </c>
      <c r="M41" s="27"/>
      <c r="N41" s="27">
        <v>1097</v>
      </c>
      <c r="O41" s="27"/>
      <c r="P41" s="46"/>
      <c r="Q41" s="2" t="str">
        <f>VLOOKUP(B:B,[1]合计!$B:$C,2,0)</f>
        <v>非贫困县</v>
      </c>
      <c r="R41" s="2">
        <f>VLOOKUP(B:B,[1]合计!$B:$L,11,FALSE)</f>
        <v>0</v>
      </c>
    </row>
    <row r="42" ht="18" customHeight="1" spans="1:18">
      <c r="A42" s="28">
        <v>28</v>
      </c>
      <c r="B42" s="29" t="s">
        <v>68</v>
      </c>
      <c r="C42" s="27">
        <v>1526</v>
      </c>
      <c r="D42" s="27">
        <f t="shared" si="7"/>
        <v>239</v>
      </c>
      <c r="E42" s="27"/>
      <c r="F42" s="27">
        <v>239</v>
      </c>
      <c r="G42" s="27">
        <v>0</v>
      </c>
      <c r="H42" s="27">
        <v>0</v>
      </c>
      <c r="I42" s="27">
        <v>0</v>
      </c>
      <c r="J42" s="27">
        <v>66</v>
      </c>
      <c r="K42" s="27">
        <v>80</v>
      </c>
      <c r="L42" s="27"/>
      <c r="M42" s="27"/>
      <c r="N42" s="27">
        <v>1287</v>
      </c>
      <c r="O42" s="27"/>
      <c r="P42" s="46"/>
      <c r="Q42" s="2" t="str">
        <f>VLOOKUP(B:B,[1]合计!$B:$C,2,0)</f>
        <v>非贫困县</v>
      </c>
      <c r="R42" s="2">
        <f>VLOOKUP(B:B,[1]合计!$B:$L,11,FALSE)</f>
        <v>0</v>
      </c>
    </row>
    <row r="43" ht="18" customHeight="1" spans="1:18">
      <c r="A43" s="28">
        <v>29</v>
      </c>
      <c r="B43" s="29" t="s">
        <v>69</v>
      </c>
      <c r="C43" s="27">
        <v>6717</v>
      </c>
      <c r="D43" s="27">
        <f t="shared" si="7"/>
        <v>1978</v>
      </c>
      <c r="E43" s="27"/>
      <c r="F43" s="27">
        <v>1978</v>
      </c>
      <c r="G43" s="27">
        <v>0</v>
      </c>
      <c r="H43" s="27">
        <v>0</v>
      </c>
      <c r="I43" s="27">
        <v>0</v>
      </c>
      <c r="J43" s="27">
        <v>139</v>
      </c>
      <c r="K43" s="27">
        <v>167</v>
      </c>
      <c r="L43" s="27"/>
      <c r="M43" s="27"/>
      <c r="N43" s="27">
        <v>4739</v>
      </c>
      <c r="O43" s="27"/>
      <c r="P43" s="46"/>
      <c r="Q43" s="2" t="str">
        <f>VLOOKUP(B:B,[1]合计!$B:$C,2,0)</f>
        <v>贫困</v>
      </c>
      <c r="R43" s="2" t="str">
        <f>VLOOKUP(B:B,[1]合计!$B:$L,11,FALSE)</f>
        <v>省级</v>
      </c>
    </row>
    <row r="44" ht="18" customHeight="1" spans="1:18">
      <c r="A44" s="28">
        <v>30</v>
      </c>
      <c r="B44" s="29" t="s">
        <v>70</v>
      </c>
      <c r="C44" s="27">
        <v>2242</v>
      </c>
      <c r="D44" s="27">
        <f t="shared" si="7"/>
        <v>479</v>
      </c>
      <c r="E44" s="27"/>
      <c r="F44" s="27">
        <v>479</v>
      </c>
      <c r="G44" s="27">
        <v>0</v>
      </c>
      <c r="H44" s="27">
        <v>-27</v>
      </c>
      <c r="I44" s="27">
        <v>0</v>
      </c>
      <c r="J44" s="27">
        <v>0</v>
      </c>
      <c r="K44" s="27">
        <v>99</v>
      </c>
      <c r="L44" s="27"/>
      <c r="M44" s="27"/>
      <c r="N44" s="27">
        <v>1763</v>
      </c>
      <c r="O44" s="27"/>
      <c r="P44" s="46"/>
      <c r="Q44" s="2" t="str">
        <f>VLOOKUP(B:B,[1]合计!$B:$C,2,0)</f>
        <v>贫困</v>
      </c>
      <c r="R44" s="2">
        <f>VLOOKUP(B:B,[1]合计!$B:$L,11,FALSE)</f>
        <v>0</v>
      </c>
    </row>
    <row r="45" ht="18" customHeight="1" spans="1:18">
      <c r="A45" s="28">
        <v>31</v>
      </c>
      <c r="B45" s="29" t="s">
        <v>71</v>
      </c>
      <c r="C45" s="27">
        <v>3393</v>
      </c>
      <c r="D45" s="27">
        <f t="shared" si="7"/>
        <v>1130</v>
      </c>
      <c r="E45" s="27"/>
      <c r="F45" s="27">
        <v>1130</v>
      </c>
      <c r="G45" s="27">
        <v>0</v>
      </c>
      <c r="H45" s="27">
        <v>0</v>
      </c>
      <c r="I45" s="27">
        <v>0</v>
      </c>
      <c r="J45" s="27">
        <v>101</v>
      </c>
      <c r="K45" s="27">
        <v>122</v>
      </c>
      <c r="L45" s="27"/>
      <c r="M45" s="27"/>
      <c r="N45" s="27">
        <v>2263</v>
      </c>
      <c r="O45" s="27"/>
      <c r="P45" s="46"/>
      <c r="Q45" s="2" t="str">
        <f>VLOOKUP(B:B,[1]合计!$B:$C,2,0)</f>
        <v>贫困</v>
      </c>
      <c r="R45" s="2">
        <f>VLOOKUP(B:B,[1]合计!$B:$L,11,FALSE)</f>
        <v>0</v>
      </c>
    </row>
    <row r="46" ht="18" customHeight="1" spans="1:18">
      <c r="A46" s="28">
        <v>32</v>
      </c>
      <c r="B46" s="29" t="s">
        <v>72</v>
      </c>
      <c r="C46" s="27">
        <v>2378</v>
      </c>
      <c r="D46" s="27">
        <f t="shared" si="7"/>
        <v>615</v>
      </c>
      <c r="E46" s="27"/>
      <c r="F46" s="27">
        <v>615</v>
      </c>
      <c r="G46" s="27">
        <v>0</v>
      </c>
      <c r="H46" s="27">
        <v>0</v>
      </c>
      <c r="I46" s="27">
        <v>0</v>
      </c>
      <c r="J46" s="27">
        <v>83</v>
      </c>
      <c r="K46" s="27">
        <v>100</v>
      </c>
      <c r="L46" s="27"/>
      <c r="M46" s="27"/>
      <c r="N46" s="27">
        <v>1763</v>
      </c>
      <c r="O46" s="27"/>
      <c r="P46" s="46"/>
      <c r="Q46" s="2" t="str">
        <f>VLOOKUP(B:B,[1]合计!$B:$C,2,0)</f>
        <v>非贫困县</v>
      </c>
      <c r="R46" s="2">
        <f>VLOOKUP(B:B,[1]合计!$B:$L,11,FALSE)</f>
        <v>0</v>
      </c>
    </row>
    <row r="47" s="2" customFormat="1" ht="18" customHeight="1" spans="1:18">
      <c r="A47" s="28">
        <v>33</v>
      </c>
      <c r="B47" s="29" t="s">
        <v>73</v>
      </c>
      <c r="C47" s="27">
        <v>30872</v>
      </c>
      <c r="D47" s="27">
        <f t="shared" si="7"/>
        <v>9882</v>
      </c>
      <c r="E47" s="27"/>
      <c r="F47" s="27">
        <v>9882</v>
      </c>
      <c r="G47" s="27">
        <v>500</v>
      </c>
      <c r="H47" s="27">
        <v>0</v>
      </c>
      <c r="I47" s="27">
        <v>0</v>
      </c>
      <c r="J47" s="27">
        <v>517</v>
      </c>
      <c r="K47" s="27">
        <v>622</v>
      </c>
      <c r="L47" s="27"/>
      <c r="M47" s="27"/>
      <c r="N47" s="27">
        <v>20990</v>
      </c>
      <c r="O47" s="27"/>
      <c r="P47" s="46"/>
      <c r="Q47" s="2" t="str">
        <f>VLOOKUP(B:B,[1]合计!$B:$C,2,0)</f>
        <v>深度贫困</v>
      </c>
      <c r="R47" s="2" t="str">
        <f>VLOOKUP(B:B,[1]合计!$B:$L,11,FALSE)</f>
        <v>国家级</v>
      </c>
    </row>
    <row r="48" ht="18" customHeight="1" spans="1:19">
      <c r="A48" s="28">
        <v>34</v>
      </c>
      <c r="B48" s="30" t="s">
        <v>74</v>
      </c>
      <c r="C48" s="27">
        <v>12306</v>
      </c>
      <c r="D48" s="27">
        <f t="shared" si="7"/>
        <v>3568</v>
      </c>
      <c r="E48" s="27"/>
      <c r="F48" s="27">
        <v>3568</v>
      </c>
      <c r="G48" s="27">
        <v>600</v>
      </c>
      <c r="H48" s="27">
        <v>0</v>
      </c>
      <c r="I48" s="27">
        <v>0</v>
      </c>
      <c r="J48" s="27">
        <v>253</v>
      </c>
      <c r="K48" s="27">
        <v>304</v>
      </c>
      <c r="L48" s="27"/>
      <c r="M48" s="27"/>
      <c r="N48" s="27">
        <v>8738</v>
      </c>
      <c r="O48" s="27"/>
      <c r="P48" s="46"/>
      <c r="Q48" s="2" t="str">
        <f>VLOOKUP(B:B,[1]合计!$B:$C,2,0)</f>
        <v>深度贫困</v>
      </c>
      <c r="R48" s="2" t="str">
        <f>VLOOKUP(B:B,[1]合计!$B:$L,11,FALSE)</f>
        <v>国家级</v>
      </c>
      <c r="S48" t="s">
        <v>63</v>
      </c>
    </row>
    <row r="49" s="1" customFormat="1" ht="18" customHeight="1" spans="1:18">
      <c r="A49" s="15"/>
      <c r="B49" s="24" t="s">
        <v>75</v>
      </c>
      <c r="C49" s="25">
        <f t="shared" ref="C49:O49" si="8">SUM(C50:C59)</f>
        <v>7656</v>
      </c>
      <c r="D49" s="25">
        <f t="shared" si="8"/>
        <v>1096</v>
      </c>
      <c r="E49" s="25">
        <f t="shared" si="8"/>
        <v>0</v>
      </c>
      <c r="F49" s="25">
        <f t="shared" si="8"/>
        <v>1096</v>
      </c>
      <c r="G49" s="25">
        <f t="shared" si="8"/>
        <v>0</v>
      </c>
      <c r="H49" s="25">
        <f t="shared" si="8"/>
        <v>-358</v>
      </c>
      <c r="I49" s="25">
        <f t="shared" si="8"/>
        <v>0</v>
      </c>
      <c r="J49" s="25">
        <f t="shared" si="8"/>
        <v>186</v>
      </c>
      <c r="K49" s="25">
        <f t="shared" si="8"/>
        <v>616</v>
      </c>
      <c r="L49" s="25">
        <f t="shared" si="8"/>
        <v>0</v>
      </c>
      <c r="M49" s="25">
        <f t="shared" si="8"/>
        <v>0</v>
      </c>
      <c r="N49" s="25">
        <f t="shared" si="8"/>
        <v>6560</v>
      </c>
      <c r="O49" s="25">
        <f t="shared" si="8"/>
        <v>0</v>
      </c>
      <c r="P49" s="37"/>
      <c r="Q49" s="2">
        <f>VLOOKUP(B:B,[1]合计!$B:$C,2,0)</f>
        <v>0</v>
      </c>
      <c r="R49" s="2">
        <f>VLOOKUP(B:B,[1]合计!$B:$L,11,FALSE)</f>
        <v>0</v>
      </c>
    </row>
    <row r="50" s="1" customFormat="1" ht="18" customHeight="1" spans="1:19">
      <c r="A50" s="22"/>
      <c r="B50" s="26" t="s">
        <v>76</v>
      </c>
      <c r="C50" s="27">
        <v>10</v>
      </c>
      <c r="D50" s="27">
        <f t="shared" ref="D50:D59" si="9">E50+F50</f>
        <v>0</v>
      </c>
      <c r="E50" s="27"/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/>
      <c r="N50" s="27">
        <v>10</v>
      </c>
      <c r="O50" s="27"/>
      <c r="P50" s="37"/>
      <c r="Q50" s="2">
        <f>VLOOKUP(B:B,[1]合计!$B:$C,2,0)</f>
        <v>0</v>
      </c>
      <c r="R50" s="2">
        <f>VLOOKUP(B:B,[1]合计!$B:$L,11,FALSE)</f>
        <v>0</v>
      </c>
      <c r="S50" s="48" t="s">
        <v>35</v>
      </c>
    </row>
    <row r="51" ht="18" customHeight="1" spans="1:18">
      <c r="A51" s="28">
        <v>35</v>
      </c>
      <c r="B51" s="29" t="s">
        <v>77</v>
      </c>
      <c r="C51" s="27">
        <v>629</v>
      </c>
      <c r="D51" s="27">
        <f t="shared" si="9"/>
        <v>90</v>
      </c>
      <c r="E51" s="27"/>
      <c r="F51" s="27">
        <v>90</v>
      </c>
      <c r="G51" s="27">
        <v>0</v>
      </c>
      <c r="H51" s="27">
        <v>0</v>
      </c>
      <c r="I51" s="27">
        <v>0</v>
      </c>
      <c r="J51" s="27">
        <v>0</v>
      </c>
      <c r="K51" s="27">
        <v>70</v>
      </c>
      <c r="L51" s="27"/>
      <c r="M51" s="27"/>
      <c r="N51" s="27">
        <v>539</v>
      </c>
      <c r="O51" s="27"/>
      <c r="P51" s="46"/>
      <c r="Q51" s="2" t="str">
        <f>VLOOKUP(B:B,[1]合计!$B:$C,2,0)</f>
        <v>非贫困县</v>
      </c>
      <c r="R51" s="2">
        <f>VLOOKUP(B:B,[1]合计!$B:$L,11,FALSE)</f>
        <v>0</v>
      </c>
    </row>
    <row r="52" ht="18" customHeight="1" spans="1:18">
      <c r="A52" s="28">
        <v>36</v>
      </c>
      <c r="B52" s="29" t="s">
        <v>78</v>
      </c>
      <c r="C52" s="27">
        <v>559</v>
      </c>
      <c r="D52" s="27">
        <f t="shared" si="9"/>
        <v>86</v>
      </c>
      <c r="E52" s="27"/>
      <c r="F52" s="27">
        <v>86</v>
      </c>
      <c r="G52" s="27">
        <v>0</v>
      </c>
      <c r="H52" s="27">
        <v>0</v>
      </c>
      <c r="I52" s="27">
        <v>0</v>
      </c>
      <c r="J52" s="27">
        <v>0</v>
      </c>
      <c r="K52" s="27">
        <v>67</v>
      </c>
      <c r="L52" s="27"/>
      <c r="M52" s="27"/>
      <c r="N52" s="27">
        <v>473</v>
      </c>
      <c r="O52" s="27"/>
      <c r="P52" s="46"/>
      <c r="Q52" s="2" t="str">
        <f>VLOOKUP(B:B,[1]合计!$B:$C,2,0)</f>
        <v>非贫困县</v>
      </c>
      <c r="R52" s="2">
        <f>VLOOKUP(B:B,[1]合计!$B:$L,11,FALSE)</f>
        <v>0</v>
      </c>
    </row>
    <row r="53" ht="18" customHeight="1" spans="1:18">
      <c r="A53" s="28">
        <v>37</v>
      </c>
      <c r="B53" s="29" t="s">
        <v>79</v>
      </c>
      <c r="C53" s="27">
        <v>525</v>
      </c>
      <c r="D53" s="27">
        <f t="shared" si="9"/>
        <v>-20</v>
      </c>
      <c r="E53" s="27"/>
      <c r="F53" s="27">
        <v>-20</v>
      </c>
      <c r="G53" s="27">
        <v>0</v>
      </c>
      <c r="H53" s="27">
        <v>-116</v>
      </c>
      <c r="I53" s="27">
        <v>0</v>
      </c>
      <c r="J53" s="27">
        <v>0</v>
      </c>
      <c r="K53" s="27">
        <v>53</v>
      </c>
      <c r="L53" s="27"/>
      <c r="M53" s="27"/>
      <c r="N53" s="27">
        <v>545</v>
      </c>
      <c r="O53" s="27"/>
      <c r="P53" s="46"/>
      <c r="Q53" s="2" t="str">
        <f>VLOOKUP(B:B,[1]合计!$B:$C,2,0)</f>
        <v>非贫困县</v>
      </c>
      <c r="R53" s="2">
        <f>VLOOKUP(B:B,[1]合计!$B:$L,11,FALSE)</f>
        <v>0</v>
      </c>
    </row>
    <row r="54" ht="18" customHeight="1" spans="1:18">
      <c r="A54" s="28">
        <v>38</v>
      </c>
      <c r="B54" s="29" t="s">
        <v>80</v>
      </c>
      <c r="C54" s="27">
        <v>1006</v>
      </c>
      <c r="D54" s="27">
        <f t="shared" si="9"/>
        <v>118</v>
      </c>
      <c r="E54" s="27"/>
      <c r="F54" s="27">
        <v>118</v>
      </c>
      <c r="G54" s="27">
        <v>0</v>
      </c>
      <c r="H54" s="27">
        <v>0</v>
      </c>
      <c r="I54" s="27">
        <v>0</v>
      </c>
      <c r="J54" s="27">
        <v>0</v>
      </c>
      <c r="K54" s="27">
        <v>72</v>
      </c>
      <c r="L54" s="27"/>
      <c r="M54" s="27"/>
      <c r="N54" s="27">
        <v>888</v>
      </c>
      <c r="O54" s="27"/>
      <c r="P54" s="46"/>
      <c r="Q54" s="2" t="str">
        <f>VLOOKUP(B:B,[1]合计!$B:$C,2,0)</f>
        <v>非贫困县</v>
      </c>
      <c r="R54" s="2">
        <f>VLOOKUP(B:B,[1]合计!$B:$L,11,FALSE)</f>
        <v>0</v>
      </c>
    </row>
    <row r="55" ht="18" customHeight="1" spans="1:18">
      <c r="A55" s="28">
        <v>39</v>
      </c>
      <c r="B55" s="29" t="s">
        <v>81</v>
      </c>
      <c r="C55" s="27">
        <v>949</v>
      </c>
      <c r="D55" s="27">
        <f t="shared" si="9"/>
        <v>196</v>
      </c>
      <c r="E55" s="27"/>
      <c r="F55" s="27">
        <v>196</v>
      </c>
      <c r="G55" s="27">
        <v>0</v>
      </c>
      <c r="H55" s="27">
        <v>0</v>
      </c>
      <c r="I55" s="27">
        <v>0</v>
      </c>
      <c r="J55" s="27">
        <v>61</v>
      </c>
      <c r="K55" s="27">
        <v>73</v>
      </c>
      <c r="L55" s="27"/>
      <c r="M55" s="27"/>
      <c r="N55" s="27">
        <v>753</v>
      </c>
      <c r="O55" s="27"/>
      <c r="P55" s="46"/>
      <c r="Q55" s="2" t="str">
        <f>VLOOKUP(B:B,[1]合计!$B:$C,2,0)</f>
        <v>非贫困县</v>
      </c>
      <c r="R55" s="2">
        <f>VLOOKUP(B:B,[1]合计!$B:$L,11,FALSE)</f>
        <v>0</v>
      </c>
    </row>
    <row r="56" ht="18" customHeight="1" spans="1:18">
      <c r="A56" s="28">
        <v>40</v>
      </c>
      <c r="B56" s="29" t="s">
        <v>82</v>
      </c>
      <c r="C56" s="27">
        <v>473</v>
      </c>
      <c r="D56" s="27">
        <f t="shared" si="9"/>
        <v>143</v>
      </c>
      <c r="E56" s="27"/>
      <c r="F56" s="27">
        <v>143</v>
      </c>
      <c r="G56" s="27">
        <v>0</v>
      </c>
      <c r="H56" s="27">
        <v>0</v>
      </c>
      <c r="I56" s="27">
        <v>0</v>
      </c>
      <c r="J56" s="27">
        <v>0</v>
      </c>
      <c r="K56" s="27">
        <v>71</v>
      </c>
      <c r="L56" s="27"/>
      <c r="M56" s="27"/>
      <c r="N56" s="27">
        <v>330</v>
      </c>
      <c r="O56" s="27"/>
      <c r="P56" s="46"/>
      <c r="Q56" s="2" t="str">
        <f>VLOOKUP(B:B,[1]合计!$B:$C,2,0)</f>
        <v>非贫困县</v>
      </c>
      <c r="R56" s="2">
        <f>VLOOKUP(B:B,[1]合计!$B:$L,11,FALSE)</f>
        <v>0</v>
      </c>
    </row>
    <row r="57" ht="18" customHeight="1" spans="1:18">
      <c r="A57" s="28">
        <v>41</v>
      </c>
      <c r="B57" s="29" t="s">
        <v>83</v>
      </c>
      <c r="C57" s="27">
        <v>1318</v>
      </c>
      <c r="D57" s="27">
        <f t="shared" si="9"/>
        <v>236</v>
      </c>
      <c r="E57" s="27"/>
      <c r="F57" s="27">
        <v>236</v>
      </c>
      <c r="G57" s="27">
        <v>0</v>
      </c>
      <c r="H57" s="27">
        <v>0</v>
      </c>
      <c r="I57" s="27">
        <v>0</v>
      </c>
      <c r="J57" s="27">
        <v>63</v>
      </c>
      <c r="K57" s="27">
        <v>76</v>
      </c>
      <c r="L57" s="27"/>
      <c r="M57" s="27"/>
      <c r="N57" s="27">
        <v>1082</v>
      </c>
      <c r="O57" s="27"/>
      <c r="P57" s="46"/>
      <c r="Q57" s="2" t="str">
        <f>VLOOKUP(B:B,[1]合计!$B:$C,2,0)</f>
        <v>非贫困县</v>
      </c>
      <c r="R57" s="2">
        <f>VLOOKUP(B:B,[1]合计!$B:$L,11,FALSE)</f>
        <v>0</v>
      </c>
    </row>
    <row r="58" ht="18" customHeight="1" spans="1:18">
      <c r="A58" s="28">
        <v>42</v>
      </c>
      <c r="B58" s="29" t="s">
        <v>84</v>
      </c>
      <c r="C58" s="27">
        <v>1277</v>
      </c>
      <c r="D58" s="27">
        <f t="shared" si="9"/>
        <v>235</v>
      </c>
      <c r="E58" s="27"/>
      <c r="F58" s="27">
        <v>235</v>
      </c>
      <c r="G58" s="27">
        <v>0</v>
      </c>
      <c r="H58" s="27">
        <v>0</v>
      </c>
      <c r="I58" s="27">
        <v>0</v>
      </c>
      <c r="J58" s="27">
        <v>62</v>
      </c>
      <c r="K58" s="27">
        <v>74</v>
      </c>
      <c r="L58" s="27"/>
      <c r="M58" s="27"/>
      <c r="N58" s="27">
        <v>1042</v>
      </c>
      <c r="O58" s="27"/>
      <c r="P58" s="46"/>
      <c r="Q58" s="2" t="str">
        <f>VLOOKUP(B:B,[1]合计!$B:$C,2,0)</f>
        <v>非贫困县</v>
      </c>
      <c r="R58" s="2">
        <f>VLOOKUP(B:B,[1]合计!$B:$L,11,FALSE)</f>
        <v>0</v>
      </c>
    </row>
    <row r="59" ht="18" customHeight="1" spans="1:18">
      <c r="A59" s="28">
        <v>43</v>
      </c>
      <c r="B59" s="29" t="s">
        <v>85</v>
      </c>
      <c r="C59" s="27">
        <v>910</v>
      </c>
      <c r="D59" s="27">
        <f t="shared" si="9"/>
        <v>12</v>
      </c>
      <c r="E59" s="27"/>
      <c r="F59" s="27">
        <v>12</v>
      </c>
      <c r="G59" s="27">
        <v>0</v>
      </c>
      <c r="H59" s="27">
        <v>-242</v>
      </c>
      <c r="I59" s="27">
        <v>0</v>
      </c>
      <c r="J59" s="27">
        <v>0</v>
      </c>
      <c r="K59" s="27">
        <v>60</v>
      </c>
      <c r="L59" s="27"/>
      <c r="M59" s="27"/>
      <c r="N59" s="27">
        <v>898</v>
      </c>
      <c r="O59" s="27"/>
      <c r="P59" s="46"/>
      <c r="Q59" s="2" t="str">
        <f>VLOOKUP(B:B,[1]合计!$B:$C,2,0)</f>
        <v>非贫困县</v>
      </c>
      <c r="R59" s="2">
        <f>VLOOKUP(B:B,[1]合计!$B:$L,11,FALSE)</f>
        <v>0</v>
      </c>
    </row>
    <row r="60" s="1" customFormat="1" ht="18" customHeight="1" spans="1:18">
      <c r="A60" s="15"/>
      <c r="B60" s="24" t="s">
        <v>86</v>
      </c>
      <c r="C60" s="25">
        <f t="shared" ref="C60:O60" si="10">SUM(C61:C74)</f>
        <v>64908</v>
      </c>
      <c r="D60" s="25">
        <f t="shared" si="10"/>
        <v>16565</v>
      </c>
      <c r="E60" s="25">
        <f t="shared" si="10"/>
        <v>0</v>
      </c>
      <c r="F60" s="25">
        <f t="shared" si="10"/>
        <v>16565</v>
      </c>
      <c r="G60" s="25">
        <f t="shared" si="10"/>
        <v>1600</v>
      </c>
      <c r="H60" s="25">
        <f t="shared" si="10"/>
        <v>0</v>
      </c>
      <c r="I60" s="25">
        <f t="shared" si="10"/>
        <v>-300</v>
      </c>
      <c r="J60" s="25">
        <f t="shared" si="10"/>
        <v>1472</v>
      </c>
      <c r="K60" s="25">
        <f t="shared" si="10"/>
        <v>1770</v>
      </c>
      <c r="L60" s="25">
        <f t="shared" si="10"/>
        <v>0</v>
      </c>
      <c r="M60" s="25">
        <f t="shared" si="10"/>
        <v>0</v>
      </c>
      <c r="N60" s="25">
        <f t="shared" si="10"/>
        <v>48343</v>
      </c>
      <c r="O60" s="25">
        <f t="shared" si="10"/>
        <v>0</v>
      </c>
      <c r="P60" s="37"/>
      <c r="Q60" s="2">
        <f>VLOOKUP(B:B,[1]合计!$B:$C,2,0)</f>
        <v>0</v>
      </c>
      <c r="R60" s="2">
        <f>VLOOKUP(B:B,[1]合计!$B:$L,11,FALSE)</f>
        <v>0</v>
      </c>
    </row>
    <row r="61" s="1" customFormat="1" ht="18" customHeight="1" spans="1:19">
      <c r="A61" s="22"/>
      <c r="B61" s="26" t="s">
        <v>87</v>
      </c>
      <c r="C61" s="27">
        <v>30</v>
      </c>
      <c r="D61" s="27">
        <f t="shared" ref="D61:D74" si="11">E61+F61</f>
        <v>0</v>
      </c>
      <c r="E61" s="27"/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/>
      <c r="N61" s="27">
        <v>30</v>
      </c>
      <c r="O61" s="27"/>
      <c r="P61" s="37"/>
      <c r="Q61" s="2">
        <f>VLOOKUP(B:B,[1]合计!$B:$C,2,0)</f>
        <v>0</v>
      </c>
      <c r="R61" s="2">
        <f>VLOOKUP(B:B,[1]合计!$B:$L,11,FALSE)</f>
        <v>0</v>
      </c>
      <c r="S61" s="48" t="s">
        <v>35</v>
      </c>
    </row>
    <row r="62" ht="18" customHeight="1" spans="1:18">
      <c r="A62" s="28">
        <v>44</v>
      </c>
      <c r="B62" s="29" t="s">
        <v>88</v>
      </c>
      <c r="C62" s="27">
        <v>3345</v>
      </c>
      <c r="D62" s="27">
        <f t="shared" si="11"/>
        <v>474</v>
      </c>
      <c r="E62" s="27"/>
      <c r="F62" s="27">
        <v>474</v>
      </c>
      <c r="G62" s="27">
        <v>0</v>
      </c>
      <c r="H62" s="27">
        <v>0</v>
      </c>
      <c r="I62" s="27">
        <v>0</v>
      </c>
      <c r="J62" s="27">
        <v>74</v>
      </c>
      <c r="K62" s="27">
        <v>89</v>
      </c>
      <c r="L62" s="27"/>
      <c r="M62" s="27"/>
      <c r="N62" s="27">
        <v>2871</v>
      </c>
      <c r="O62" s="27"/>
      <c r="P62" s="46"/>
      <c r="Q62" s="2" t="str">
        <f>VLOOKUP(B:B,[1]合计!$B:$C,2,0)</f>
        <v>非贫困县</v>
      </c>
      <c r="R62" s="2">
        <f>VLOOKUP(B:B,[1]合计!$B:$L,11,FALSE)</f>
        <v>0</v>
      </c>
    </row>
    <row r="63" ht="18" customHeight="1" spans="1:18">
      <c r="A63" s="28">
        <v>45</v>
      </c>
      <c r="B63" s="29" t="s">
        <v>89</v>
      </c>
      <c r="C63" s="27">
        <v>4571</v>
      </c>
      <c r="D63" s="27">
        <f t="shared" si="11"/>
        <v>531</v>
      </c>
      <c r="E63" s="27"/>
      <c r="F63" s="27">
        <v>531</v>
      </c>
      <c r="G63" s="27">
        <v>0</v>
      </c>
      <c r="H63" s="27">
        <v>0</v>
      </c>
      <c r="I63" s="27">
        <v>0</v>
      </c>
      <c r="J63" s="27">
        <v>81</v>
      </c>
      <c r="K63" s="27">
        <v>97</v>
      </c>
      <c r="L63" s="27"/>
      <c r="M63" s="27"/>
      <c r="N63" s="27">
        <v>4040</v>
      </c>
      <c r="O63" s="27"/>
      <c r="P63" s="46"/>
      <c r="Q63" s="2" t="str">
        <f>VLOOKUP(B:B,[1]合计!$B:$C,2,0)</f>
        <v>非贫困县</v>
      </c>
      <c r="R63" s="2">
        <f>VLOOKUP(B:B,[1]合计!$B:$L,11,FALSE)</f>
        <v>0</v>
      </c>
    </row>
    <row r="64" ht="18" customHeight="1" spans="1:18">
      <c r="A64" s="28">
        <v>46</v>
      </c>
      <c r="B64" s="29" t="s">
        <v>90</v>
      </c>
      <c r="C64" s="27">
        <v>2739</v>
      </c>
      <c r="D64" s="27">
        <f t="shared" si="11"/>
        <v>597</v>
      </c>
      <c r="E64" s="27"/>
      <c r="F64" s="27">
        <v>597</v>
      </c>
      <c r="G64" s="27">
        <v>0</v>
      </c>
      <c r="H64" s="27">
        <v>0</v>
      </c>
      <c r="I64" s="27">
        <v>0</v>
      </c>
      <c r="J64" s="27">
        <v>87</v>
      </c>
      <c r="K64" s="27">
        <v>104</v>
      </c>
      <c r="L64" s="27"/>
      <c r="M64" s="27"/>
      <c r="N64" s="27">
        <v>2142</v>
      </c>
      <c r="O64" s="27"/>
      <c r="P64" s="46"/>
      <c r="Q64" s="2" t="str">
        <f>VLOOKUP(B:B,[1]合计!$B:$C,2,0)</f>
        <v>非贫困县</v>
      </c>
      <c r="R64" s="2">
        <f>VLOOKUP(B:B,[1]合计!$B:$L,11,FALSE)</f>
        <v>0</v>
      </c>
    </row>
    <row r="65" ht="18" customHeight="1" spans="1:18">
      <c r="A65" s="28">
        <v>47</v>
      </c>
      <c r="B65" s="29" t="s">
        <v>91</v>
      </c>
      <c r="C65" s="27">
        <v>2632</v>
      </c>
      <c r="D65" s="27">
        <f t="shared" si="11"/>
        <v>562</v>
      </c>
      <c r="E65" s="27"/>
      <c r="F65" s="27">
        <v>562</v>
      </c>
      <c r="G65" s="27">
        <v>0</v>
      </c>
      <c r="H65" s="27">
        <v>0</v>
      </c>
      <c r="I65" s="27">
        <v>0</v>
      </c>
      <c r="J65" s="27">
        <v>82</v>
      </c>
      <c r="K65" s="27">
        <v>98</v>
      </c>
      <c r="L65" s="27"/>
      <c r="M65" s="27"/>
      <c r="N65" s="27">
        <v>2070</v>
      </c>
      <c r="O65" s="27"/>
      <c r="P65" s="46"/>
      <c r="Q65" s="2" t="str">
        <f>VLOOKUP(B:B,[1]合计!$B:$C,2,0)</f>
        <v>非贫困县</v>
      </c>
      <c r="R65" s="2">
        <f>VLOOKUP(B:B,[1]合计!$B:$L,11,FALSE)</f>
        <v>0</v>
      </c>
    </row>
    <row r="66" ht="18" customHeight="1" spans="1:18">
      <c r="A66" s="28">
        <v>48</v>
      </c>
      <c r="B66" s="29" t="s">
        <v>92</v>
      </c>
      <c r="C66" s="27">
        <v>1844</v>
      </c>
      <c r="D66" s="27">
        <f t="shared" si="11"/>
        <v>434</v>
      </c>
      <c r="E66" s="27"/>
      <c r="F66" s="27">
        <v>434</v>
      </c>
      <c r="G66" s="27">
        <v>0</v>
      </c>
      <c r="H66" s="27">
        <v>0</v>
      </c>
      <c r="I66" s="27">
        <v>0</v>
      </c>
      <c r="J66" s="27">
        <v>76</v>
      </c>
      <c r="K66" s="27">
        <v>92</v>
      </c>
      <c r="L66" s="27"/>
      <c r="M66" s="27"/>
      <c r="N66" s="27">
        <v>1410</v>
      </c>
      <c r="O66" s="27"/>
      <c r="P66" s="46"/>
      <c r="Q66" s="2" t="str">
        <f>VLOOKUP(B:B,[1]合计!$B:$C,2,0)</f>
        <v>贫困</v>
      </c>
      <c r="R66" s="2">
        <f>VLOOKUP(B:B,[1]合计!$B:$L,11,FALSE)</f>
        <v>0</v>
      </c>
    </row>
    <row r="67" ht="18" customHeight="1" spans="1:18">
      <c r="A67" s="28">
        <v>49</v>
      </c>
      <c r="B67" s="29" t="s">
        <v>93</v>
      </c>
      <c r="C67" s="27">
        <v>2840</v>
      </c>
      <c r="D67" s="27">
        <f t="shared" si="11"/>
        <v>547</v>
      </c>
      <c r="E67" s="27"/>
      <c r="F67" s="27">
        <v>547</v>
      </c>
      <c r="G67" s="27">
        <v>0</v>
      </c>
      <c r="H67" s="27">
        <v>0</v>
      </c>
      <c r="I67" s="27">
        <v>0</v>
      </c>
      <c r="J67" s="27">
        <v>85</v>
      </c>
      <c r="K67" s="27">
        <v>102</v>
      </c>
      <c r="L67" s="27"/>
      <c r="M67" s="27"/>
      <c r="N67" s="27">
        <v>2293</v>
      </c>
      <c r="O67" s="27"/>
      <c r="P67" s="46"/>
      <c r="Q67" s="2" t="str">
        <f>VLOOKUP(B:B,[1]合计!$B:$C,2,0)</f>
        <v>非贫困县</v>
      </c>
      <c r="R67" s="2">
        <f>VLOOKUP(B:B,[1]合计!$B:$L,11,FALSE)</f>
        <v>0</v>
      </c>
    </row>
    <row r="68" ht="18" customHeight="1" spans="1:18">
      <c r="A68" s="28">
        <v>50</v>
      </c>
      <c r="B68" s="29" t="s">
        <v>94</v>
      </c>
      <c r="C68" s="27">
        <v>2073</v>
      </c>
      <c r="D68" s="27">
        <f t="shared" si="11"/>
        <v>789</v>
      </c>
      <c r="E68" s="27"/>
      <c r="F68" s="27">
        <v>789</v>
      </c>
      <c r="G68" s="27">
        <v>0</v>
      </c>
      <c r="H68" s="27">
        <v>0</v>
      </c>
      <c r="I68" s="27">
        <v>0</v>
      </c>
      <c r="J68" s="27">
        <v>85</v>
      </c>
      <c r="K68" s="27">
        <v>102</v>
      </c>
      <c r="L68" s="27"/>
      <c r="M68" s="27"/>
      <c r="N68" s="27">
        <v>1284</v>
      </c>
      <c r="O68" s="27"/>
      <c r="P68" s="46"/>
      <c r="Q68" s="2" t="str">
        <f>VLOOKUP(B:B,[1]合计!$B:$C,2,0)</f>
        <v>贫困</v>
      </c>
      <c r="R68" s="2">
        <f>VLOOKUP(B:B,[1]合计!$B:$L,11,FALSE)</f>
        <v>0</v>
      </c>
    </row>
    <row r="69" ht="18" customHeight="1" spans="1:18">
      <c r="A69" s="28">
        <v>51</v>
      </c>
      <c r="B69" s="29" t="s">
        <v>95</v>
      </c>
      <c r="C69" s="27">
        <v>4247</v>
      </c>
      <c r="D69" s="27">
        <f t="shared" si="11"/>
        <v>1027</v>
      </c>
      <c r="E69" s="27"/>
      <c r="F69" s="27">
        <v>1027</v>
      </c>
      <c r="G69" s="27">
        <v>0</v>
      </c>
      <c r="H69" s="27">
        <v>0</v>
      </c>
      <c r="I69" s="27">
        <v>0</v>
      </c>
      <c r="J69" s="27">
        <v>114</v>
      </c>
      <c r="K69" s="27">
        <v>137</v>
      </c>
      <c r="L69" s="27"/>
      <c r="M69" s="27"/>
      <c r="N69" s="27">
        <v>3220</v>
      </c>
      <c r="O69" s="27"/>
      <c r="P69" s="46"/>
      <c r="Q69" s="2" t="str">
        <f>VLOOKUP(B:B,[1]合计!$B:$C,2,0)</f>
        <v>贫困</v>
      </c>
      <c r="R69" s="2" t="str">
        <f>VLOOKUP(B:B,[1]合计!$B:$L,11,FALSE)</f>
        <v>省级</v>
      </c>
    </row>
    <row r="70" ht="18" customHeight="1" spans="1:18">
      <c r="A70" s="28">
        <v>52</v>
      </c>
      <c r="B70" s="29" t="s">
        <v>96</v>
      </c>
      <c r="C70" s="27">
        <v>1581</v>
      </c>
      <c r="D70" s="27">
        <f t="shared" si="11"/>
        <v>331</v>
      </c>
      <c r="E70" s="27"/>
      <c r="F70" s="27">
        <v>331</v>
      </c>
      <c r="G70" s="27">
        <v>0</v>
      </c>
      <c r="H70" s="27">
        <v>0</v>
      </c>
      <c r="I70" s="27">
        <v>0</v>
      </c>
      <c r="J70" s="27">
        <v>66</v>
      </c>
      <c r="K70" s="27">
        <v>80</v>
      </c>
      <c r="L70" s="27"/>
      <c r="M70" s="27"/>
      <c r="N70" s="27">
        <v>1250</v>
      </c>
      <c r="O70" s="27"/>
      <c r="P70" s="46"/>
      <c r="Q70" s="2" t="str">
        <f>VLOOKUP(B:B,[1]合计!$B:$C,2,0)</f>
        <v>非贫困县</v>
      </c>
      <c r="R70" s="2">
        <f>VLOOKUP(B:B,[1]合计!$B:$L,11,FALSE)</f>
        <v>0</v>
      </c>
    </row>
    <row r="71" ht="18" customHeight="1" spans="1:18">
      <c r="A71" s="28">
        <v>53</v>
      </c>
      <c r="B71" s="29" t="s">
        <v>97</v>
      </c>
      <c r="C71" s="27">
        <v>8982</v>
      </c>
      <c r="D71" s="27">
        <f t="shared" si="11"/>
        <v>1899</v>
      </c>
      <c r="E71" s="27"/>
      <c r="F71" s="27">
        <v>1899</v>
      </c>
      <c r="G71" s="27">
        <v>300</v>
      </c>
      <c r="H71" s="27">
        <v>0</v>
      </c>
      <c r="I71" s="27">
        <v>0</v>
      </c>
      <c r="J71" s="27">
        <v>179</v>
      </c>
      <c r="K71" s="27">
        <v>215</v>
      </c>
      <c r="L71" s="27"/>
      <c r="M71" s="27"/>
      <c r="N71" s="27">
        <v>7083</v>
      </c>
      <c r="O71" s="27"/>
      <c r="P71" s="46"/>
      <c r="Q71" s="2" t="str">
        <f>VLOOKUP(B:B,[1]合计!$B:$C,2,0)</f>
        <v>深度贫困</v>
      </c>
      <c r="R71" s="2" t="str">
        <f>VLOOKUP(B:B,[1]合计!$B:$L,11,FALSE)</f>
        <v>国家级</v>
      </c>
    </row>
    <row r="72" ht="18" customHeight="1" spans="1:18">
      <c r="A72" s="28">
        <v>54</v>
      </c>
      <c r="B72" s="29" t="s">
        <v>98</v>
      </c>
      <c r="C72" s="27">
        <v>13961</v>
      </c>
      <c r="D72" s="27">
        <f t="shared" si="11"/>
        <v>5095</v>
      </c>
      <c r="E72" s="27"/>
      <c r="F72" s="27">
        <v>5095</v>
      </c>
      <c r="G72" s="27">
        <v>600</v>
      </c>
      <c r="H72" s="27">
        <v>0</v>
      </c>
      <c r="I72" s="27">
        <v>0</v>
      </c>
      <c r="J72" s="27">
        <v>214</v>
      </c>
      <c r="K72" s="27">
        <v>258</v>
      </c>
      <c r="L72" s="27"/>
      <c r="M72" s="27"/>
      <c r="N72" s="27">
        <v>8866</v>
      </c>
      <c r="O72" s="27"/>
      <c r="P72" s="46"/>
      <c r="Q72" s="2" t="str">
        <f>VLOOKUP(B:B,[1]合计!$B:$C,2,0)</f>
        <v>深度贫困</v>
      </c>
      <c r="R72" s="2" t="str">
        <f>VLOOKUP(B:B,[1]合计!$B:$L,11,FALSE)</f>
        <v>国家级</v>
      </c>
    </row>
    <row r="73" ht="18" customHeight="1" spans="1:18">
      <c r="A73" s="28">
        <v>55</v>
      </c>
      <c r="B73" s="29" t="s">
        <v>99</v>
      </c>
      <c r="C73" s="27">
        <v>9734</v>
      </c>
      <c r="D73" s="27">
        <f t="shared" si="11"/>
        <v>2933</v>
      </c>
      <c r="E73" s="27"/>
      <c r="F73" s="27">
        <v>2933</v>
      </c>
      <c r="G73" s="27">
        <v>700</v>
      </c>
      <c r="H73" s="27">
        <v>0</v>
      </c>
      <c r="I73" s="27">
        <v>-300</v>
      </c>
      <c r="J73" s="27">
        <v>182</v>
      </c>
      <c r="K73" s="27">
        <v>219</v>
      </c>
      <c r="L73" s="27"/>
      <c r="M73" s="27"/>
      <c r="N73" s="27">
        <v>6801</v>
      </c>
      <c r="O73" s="27"/>
      <c r="P73" s="46"/>
      <c r="Q73" s="2" t="str">
        <f>VLOOKUP(B:B,[1]合计!$B:$C,2,0)</f>
        <v>深度贫困</v>
      </c>
      <c r="R73" s="2" t="str">
        <f>VLOOKUP(B:B,[1]合计!$B:$L,11,FALSE)</f>
        <v>国家级</v>
      </c>
    </row>
    <row r="74" ht="18" customHeight="1" spans="1:18">
      <c r="A74" s="28">
        <v>56</v>
      </c>
      <c r="B74" s="29" t="s">
        <v>100</v>
      </c>
      <c r="C74" s="27">
        <v>6329</v>
      </c>
      <c r="D74" s="27">
        <f t="shared" si="11"/>
        <v>1346</v>
      </c>
      <c r="E74" s="27"/>
      <c r="F74" s="27">
        <v>1346</v>
      </c>
      <c r="G74" s="27">
        <v>0</v>
      </c>
      <c r="H74" s="27">
        <v>0</v>
      </c>
      <c r="I74" s="27">
        <v>0</v>
      </c>
      <c r="J74" s="27">
        <v>147</v>
      </c>
      <c r="K74" s="27">
        <v>177</v>
      </c>
      <c r="L74" s="27"/>
      <c r="M74" s="27"/>
      <c r="N74" s="27">
        <v>4983</v>
      </c>
      <c r="O74" s="27"/>
      <c r="P74" s="46"/>
      <c r="Q74" s="2" t="str">
        <f>VLOOKUP(B:B,[1]合计!$B:$C,2,0)</f>
        <v>深度贫困</v>
      </c>
      <c r="R74" s="2" t="str">
        <f>VLOOKUP(B:B,[1]合计!$B:$L,11,FALSE)</f>
        <v>国家级</v>
      </c>
    </row>
    <row r="75" s="1" customFormat="1" ht="18" customHeight="1" spans="1:18">
      <c r="A75" s="15"/>
      <c r="B75" s="24" t="s">
        <v>101</v>
      </c>
      <c r="C75" s="25">
        <f t="shared" ref="C75:O75" si="12">SUM(C76:C84)</f>
        <v>47565</v>
      </c>
      <c r="D75" s="25">
        <f t="shared" si="12"/>
        <v>17001</v>
      </c>
      <c r="E75" s="25">
        <f t="shared" si="12"/>
        <v>-1611</v>
      </c>
      <c r="F75" s="25">
        <f t="shared" si="12"/>
        <v>17001</v>
      </c>
      <c r="G75" s="25">
        <f t="shared" si="12"/>
        <v>889</v>
      </c>
      <c r="H75" s="25">
        <f t="shared" si="12"/>
        <v>0</v>
      </c>
      <c r="I75" s="25">
        <f t="shared" si="12"/>
        <v>0</v>
      </c>
      <c r="J75" s="25">
        <f t="shared" si="12"/>
        <v>1002</v>
      </c>
      <c r="K75" s="25">
        <f t="shared" si="12"/>
        <v>1204</v>
      </c>
      <c r="L75" s="25">
        <f t="shared" si="12"/>
        <v>0</v>
      </c>
      <c r="M75" s="25">
        <f t="shared" si="12"/>
        <v>0</v>
      </c>
      <c r="N75" s="25">
        <f t="shared" si="12"/>
        <v>30564</v>
      </c>
      <c r="O75" s="25">
        <f t="shared" si="12"/>
        <v>0</v>
      </c>
      <c r="P75" s="37"/>
      <c r="Q75" s="2">
        <f>VLOOKUP(B:B,[1]合计!$B:$C,2,0)</f>
        <v>0</v>
      </c>
      <c r="R75" s="2">
        <f>VLOOKUP(B:B,[1]合计!$B:$L,11,FALSE)</f>
        <v>0</v>
      </c>
    </row>
    <row r="76" s="2" customFormat="1" ht="18" customHeight="1" spans="1:19">
      <c r="A76" s="22"/>
      <c r="B76" s="26" t="s">
        <v>102</v>
      </c>
      <c r="C76" s="27">
        <v>2669</v>
      </c>
      <c r="D76" s="27">
        <v>1611</v>
      </c>
      <c r="E76" s="27"/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/>
      <c r="N76" s="27">
        <v>2669</v>
      </c>
      <c r="O76" s="27"/>
      <c r="P76" s="46"/>
      <c r="Q76" s="2">
        <f>VLOOKUP(B:B,[1]合计!$B:$C,2,0)</f>
        <v>0</v>
      </c>
      <c r="R76" s="2">
        <f>VLOOKUP(B:B,[1]合计!$B:$L,11,FALSE)</f>
        <v>0</v>
      </c>
      <c r="S76" s="2" t="s">
        <v>35</v>
      </c>
    </row>
    <row r="77" ht="18" customHeight="1" spans="1:18">
      <c r="A77" s="28">
        <v>57</v>
      </c>
      <c r="B77" s="29" t="s">
        <v>103</v>
      </c>
      <c r="C77" s="27">
        <v>3343</v>
      </c>
      <c r="D77" s="27">
        <f t="shared" ref="D76:D84" si="13">E77+F77</f>
        <v>1044</v>
      </c>
      <c r="E77" s="27">
        <f t="shared" ref="E77:E84" si="14">-ROUND(F77*10%,0)</f>
        <v>-116</v>
      </c>
      <c r="F77" s="27">
        <v>1160</v>
      </c>
      <c r="G77" s="27">
        <v>0</v>
      </c>
      <c r="H77" s="27">
        <v>0</v>
      </c>
      <c r="I77" s="27">
        <v>0</v>
      </c>
      <c r="J77" s="27">
        <v>94</v>
      </c>
      <c r="K77" s="27">
        <v>113</v>
      </c>
      <c r="L77" s="27"/>
      <c r="M77" s="27"/>
      <c r="N77" s="27">
        <v>2183</v>
      </c>
      <c r="O77" s="27"/>
      <c r="P77" s="46"/>
      <c r="Q77" s="2" t="str">
        <f>VLOOKUP(B:B,[1]合计!$B:$C,2,0)</f>
        <v>贫困</v>
      </c>
      <c r="R77" s="2">
        <f>VLOOKUP(B:B,[1]合计!$B:$L,11,FALSE)</f>
        <v>0</v>
      </c>
    </row>
    <row r="78" s="2" customFormat="1" ht="18" customHeight="1" spans="1:18">
      <c r="A78" s="28">
        <v>58</v>
      </c>
      <c r="B78" s="29" t="s">
        <v>104</v>
      </c>
      <c r="C78" s="27">
        <v>3409</v>
      </c>
      <c r="D78" s="27">
        <f t="shared" si="13"/>
        <v>1189</v>
      </c>
      <c r="E78" s="27">
        <f t="shared" si="14"/>
        <v>-132</v>
      </c>
      <c r="F78" s="27">
        <v>1321</v>
      </c>
      <c r="G78" s="27">
        <v>0</v>
      </c>
      <c r="H78" s="27">
        <v>0</v>
      </c>
      <c r="I78" s="27">
        <v>0</v>
      </c>
      <c r="J78" s="27">
        <v>96</v>
      </c>
      <c r="K78" s="27">
        <v>115</v>
      </c>
      <c r="L78" s="27"/>
      <c r="M78" s="27"/>
      <c r="N78" s="27">
        <v>2088</v>
      </c>
      <c r="O78" s="27"/>
      <c r="P78" s="46"/>
      <c r="Q78" s="2" t="str">
        <f>VLOOKUP(B:B,[1]合计!$B:$C,2,0)</f>
        <v>贫困</v>
      </c>
      <c r="R78" s="2">
        <f>VLOOKUP(B:B,[1]合计!$B:$L,11,FALSE)</f>
        <v>0</v>
      </c>
    </row>
    <row r="79" ht="18" customHeight="1" spans="1:18">
      <c r="A79" s="28">
        <v>59</v>
      </c>
      <c r="B79" s="29" t="s">
        <v>105</v>
      </c>
      <c r="C79" s="27">
        <v>3428</v>
      </c>
      <c r="D79" s="27">
        <f t="shared" si="13"/>
        <v>1070</v>
      </c>
      <c r="E79" s="27">
        <f t="shared" si="14"/>
        <v>-119</v>
      </c>
      <c r="F79" s="27">
        <v>1189</v>
      </c>
      <c r="G79" s="27">
        <v>0</v>
      </c>
      <c r="H79" s="27">
        <v>0</v>
      </c>
      <c r="I79" s="27">
        <v>0</v>
      </c>
      <c r="J79" s="27">
        <v>94</v>
      </c>
      <c r="K79" s="27">
        <v>113</v>
      </c>
      <c r="L79" s="27"/>
      <c r="M79" s="27"/>
      <c r="N79" s="27">
        <v>2239</v>
      </c>
      <c r="O79" s="27"/>
      <c r="P79" s="46"/>
      <c r="Q79" s="2" t="str">
        <f>VLOOKUP(B:B,[1]合计!$B:$C,2,0)</f>
        <v>贫困</v>
      </c>
      <c r="R79" s="2" t="str">
        <f>VLOOKUP(B:B,[1]合计!$B:$L,11,FALSE)</f>
        <v>省级</v>
      </c>
    </row>
    <row r="80" ht="24" customHeight="1" spans="1:18">
      <c r="A80" s="28">
        <v>60</v>
      </c>
      <c r="B80" s="29" t="s">
        <v>106</v>
      </c>
      <c r="C80" s="27">
        <v>4564</v>
      </c>
      <c r="D80" s="27">
        <f t="shared" si="13"/>
        <v>1366</v>
      </c>
      <c r="E80" s="27">
        <f t="shared" si="14"/>
        <v>-152</v>
      </c>
      <c r="F80" s="27">
        <v>1518</v>
      </c>
      <c r="G80" s="27">
        <v>0</v>
      </c>
      <c r="H80" s="27">
        <v>0</v>
      </c>
      <c r="I80" s="27">
        <v>0</v>
      </c>
      <c r="J80" s="27">
        <v>109</v>
      </c>
      <c r="K80" s="27">
        <v>131</v>
      </c>
      <c r="L80" s="27"/>
      <c r="M80" s="27"/>
      <c r="N80" s="27">
        <v>3046</v>
      </c>
      <c r="O80" s="27"/>
      <c r="P80" s="46"/>
      <c r="Q80" s="2" t="str">
        <f>VLOOKUP(B:B,[1]合计!$B:$C,2,0)</f>
        <v>贫困</v>
      </c>
      <c r="R80" s="2" t="str">
        <f>VLOOKUP(B:B,[1]合计!$B:$L,11,FALSE)</f>
        <v>省级</v>
      </c>
    </row>
    <row r="81" ht="18" customHeight="1" spans="1:18">
      <c r="A81" s="28">
        <v>61</v>
      </c>
      <c r="B81" s="29" t="s">
        <v>107</v>
      </c>
      <c r="C81" s="27">
        <v>8991</v>
      </c>
      <c r="D81" s="27">
        <f t="shared" si="13"/>
        <v>2922</v>
      </c>
      <c r="E81" s="27">
        <f>-ROUND((F81-G81)*10%,0)</f>
        <v>-273</v>
      </c>
      <c r="F81" s="27">
        <v>3195</v>
      </c>
      <c r="G81" s="27">
        <v>461</v>
      </c>
      <c r="H81" s="27">
        <v>0</v>
      </c>
      <c r="I81" s="27">
        <v>0</v>
      </c>
      <c r="J81" s="27">
        <v>168</v>
      </c>
      <c r="K81" s="27">
        <v>202</v>
      </c>
      <c r="L81" s="27"/>
      <c r="M81" s="27"/>
      <c r="N81" s="27">
        <v>5796</v>
      </c>
      <c r="O81" s="27"/>
      <c r="P81" s="46"/>
      <c r="Q81" s="2" t="str">
        <f>VLOOKUP(B:B,[1]合计!$B:$C,2,0)</f>
        <v>深度贫困</v>
      </c>
      <c r="R81" s="2" t="str">
        <f>VLOOKUP(B:B,[1]合计!$B:$L,11,FALSE)</f>
        <v>国家级</v>
      </c>
    </row>
    <row r="82" ht="18" customHeight="1" spans="1:18">
      <c r="A82" s="28">
        <v>62</v>
      </c>
      <c r="B82" s="29" t="s">
        <v>108</v>
      </c>
      <c r="C82" s="27">
        <v>4520</v>
      </c>
      <c r="D82" s="27">
        <f t="shared" si="13"/>
        <v>1716</v>
      </c>
      <c r="E82" s="27">
        <f t="shared" si="14"/>
        <v>-191</v>
      </c>
      <c r="F82" s="27">
        <v>1907</v>
      </c>
      <c r="G82" s="27">
        <v>0</v>
      </c>
      <c r="H82" s="27">
        <v>0</v>
      </c>
      <c r="I82" s="27">
        <v>0</v>
      </c>
      <c r="J82" s="27">
        <v>112</v>
      </c>
      <c r="K82" s="27">
        <v>135</v>
      </c>
      <c r="L82" s="27"/>
      <c r="M82" s="27"/>
      <c r="N82" s="27">
        <v>2613</v>
      </c>
      <c r="O82" s="27"/>
      <c r="P82" s="46"/>
      <c r="Q82" s="2" t="str">
        <f>VLOOKUP(B:B,[1]合计!$B:$C,2,0)</f>
        <v>贫困</v>
      </c>
      <c r="R82" s="2" t="str">
        <f>VLOOKUP(B:B,[1]合计!$B:$L,11,FALSE)</f>
        <v>省级</v>
      </c>
    </row>
    <row r="83" s="2" customFormat="1" ht="18" customHeight="1" spans="1:18">
      <c r="A83" s="28">
        <v>63</v>
      </c>
      <c r="B83" s="29" t="s">
        <v>109</v>
      </c>
      <c r="C83" s="27">
        <v>11888</v>
      </c>
      <c r="D83" s="27">
        <f t="shared" si="13"/>
        <v>4684</v>
      </c>
      <c r="E83" s="27">
        <f>-ROUND((F83-G83)*10%,0)</f>
        <v>-473</v>
      </c>
      <c r="F83" s="27">
        <v>5157</v>
      </c>
      <c r="G83" s="27">
        <v>428</v>
      </c>
      <c r="H83" s="27">
        <v>0</v>
      </c>
      <c r="I83" s="27">
        <v>0</v>
      </c>
      <c r="J83" s="27">
        <v>218</v>
      </c>
      <c r="K83" s="27">
        <v>262</v>
      </c>
      <c r="L83" s="27"/>
      <c r="M83" s="27"/>
      <c r="N83" s="27">
        <v>6731</v>
      </c>
      <c r="O83" s="27"/>
      <c r="P83" s="46"/>
      <c r="Q83" s="2" t="str">
        <f>VLOOKUP(B:B,[1]合计!$B:$C,2,0)</f>
        <v>深度贫困</v>
      </c>
      <c r="R83" s="2" t="str">
        <f>VLOOKUP(B:B,[1]合计!$B:$L,11,FALSE)</f>
        <v>国家级</v>
      </c>
    </row>
    <row r="84" ht="18" customHeight="1" spans="1:18">
      <c r="A84" s="28">
        <v>64</v>
      </c>
      <c r="B84" s="29" t="s">
        <v>110</v>
      </c>
      <c r="C84" s="27">
        <v>4753</v>
      </c>
      <c r="D84" s="27">
        <f t="shared" si="13"/>
        <v>1399</v>
      </c>
      <c r="E84" s="27">
        <f t="shared" si="14"/>
        <v>-155</v>
      </c>
      <c r="F84" s="27">
        <v>1554</v>
      </c>
      <c r="G84" s="27">
        <v>0</v>
      </c>
      <c r="H84" s="27">
        <v>0</v>
      </c>
      <c r="I84" s="27">
        <v>0</v>
      </c>
      <c r="J84" s="27">
        <v>111</v>
      </c>
      <c r="K84" s="27">
        <v>133</v>
      </c>
      <c r="L84" s="27"/>
      <c r="M84" s="27"/>
      <c r="N84" s="27">
        <v>3199</v>
      </c>
      <c r="O84" s="27"/>
      <c r="P84" s="46"/>
      <c r="Q84" s="2" t="str">
        <f>VLOOKUP(B:B,[1]合计!$B:$C,2,0)</f>
        <v>贫困</v>
      </c>
      <c r="R84" s="2" t="str">
        <f>VLOOKUP(B:B,[1]合计!$B:$L,11,FALSE)</f>
        <v>省级</v>
      </c>
    </row>
    <row r="85" s="1" customFormat="1" ht="18" customHeight="1" spans="1:18">
      <c r="A85" s="15"/>
      <c r="B85" s="24" t="s">
        <v>111</v>
      </c>
      <c r="C85" s="25">
        <f t="shared" ref="C85:O85" si="15">SUM(C86:C96)</f>
        <v>44679</v>
      </c>
      <c r="D85" s="25">
        <f t="shared" si="15"/>
        <v>7344</v>
      </c>
      <c r="E85" s="25">
        <f t="shared" si="15"/>
        <v>0</v>
      </c>
      <c r="F85" s="25">
        <f t="shared" si="15"/>
        <v>7344</v>
      </c>
      <c r="G85" s="25">
        <f t="shared" si="15"/>
        <v>300</v>
      </c>
      <c r="H85" s="25">
        <f t="shared" si="15"/>
        <v>-1954</v>
      </c>
      <c r="I85" s="25">
        <f t="shared" si="15"/>
        <v>-600</v>
      </c>
      <c r="J85" s="25">
        <f t="shared" si="15"/>
        <v>701</v>
      </c>
      <c r="K85" s="25">
        <f t="shared" si="15"/>
        <v>1290</v>
      </c>
      <c r="L85" s="25">
        <f t="shared" si="15"/>
        <v>0</v>
      </c>
      <c r="M85" s="25">
        <f t="shared" si="15"/>
        <v>0</v>
      </c>
      <c r="N85" s="25">
        <f t="shared" si="15"/>
        <v>37335</v>
      </c>
      <c r="O85" s="25">
        <f t="shared" si="15"/>
        <v>0</v>
      </c>
      <c r="P85" s="37"/>
      <c r="Q85" s="2">
        <f>VLOOKUP(B:B,[1]合计!$B:$C,2,0)</f>
        <v>0</v>
      </c>
      <c r="R85" s="2">
        <f>VLOOKUP(B:B,[1]合计!$B:$L,11,FALSE)</f>
        <v>0</v>
      </c>
    </row>
    <row r="86" s="2" customFormat="1" ht="18" customHeight="1" spans="1:19">
      <c r="A86" s="22"/>
      <c r="B86" s="26" t="s">
        <v>112</v>
      </c>
      <c r="C86" s="27">
        <v>40</v>
      </c>
      <c r="D86" s="27">
        <f t="shared" ref="D86:D96" si="16">E86+F86</f>
        <v>0</v>
      </c>
      <c r="E86" s="27"/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/>
      <c r="N86" s="27">
        <v>40</v>
      </c>
      <c r="O86" s="27"/>
      <c r="P86" s="46"/>
      <c r="Q86" s="2">
        <f>VLOOKUP(B:B,[1]合计!$B:$C,2,0)</f>
        <v>0</v>
      </c>
      <c r="R86" s="2">
        <f>VLOOKUP(B:B,[1]合计!$B:$L,11,FALSE)</f>
        <v>0</v>
      </c>
      <c r="S86" s="2" t="s">
        <v>35</v>
      </c>
    </row>
    <row r="87" ht="18" customHeight="1" spans="1:18">
      <c r="A87" s="28">
        <v>65</v>
      </c>
      <c r="B87" s="29" t="s">
        <v>113</v>
      </c>
      <c r="C87" s="27">
        <v>1759</v>
      </c>
      <c r="D87" s="27">
        <f t="shared" si="16"/>
        <v>310</v>
      </c>
      <c r="E87" s="27"/>
      <c r="F87" s="27">
        <v>310</v>
      </c>
      <c r="G87" s="27">
        <v>0</v>
      </c>
      <c r="H87" s="27">
        <v>0</v>
      </c>
      <c r="I87" s="27">
        <v>0</v>
      </c>
      <c r="J87" s="27">
        <v>68</v>
      </c>
      <c r="K87" s="27">
        <v>82</v>
      </c>
      <c r="L87" s="27"/>
      <c r="M87" s="27"/>
      <c r="N87" s="27">
        <v>1449</v>
      </c>
      <c r="O87" s="27"/>
      <c r="P87" s="46"/>
      <c r="Q87" s="2" t="str">
        <f>VLOOKUP(B:B,[1]合计!$B:$C,2,0)</f>
        <v>非贫困县</v>
      </c>
      <c r="R87" s="2">
        <f>VLOOKUP(B:B,[1]合计!$B:$L,11,FALSE)</f>
        <v>0</v>
      </c>
    </row>
    <row r="88" ht="18" customHeight="1" spans="1:18">
      <c r="A88" s="28">
        <v>66</v>
      </c>
      <c r="B88" s="29" t="s">
        <v>114</v>
      </c>
      <c r="C88" s="27">
        <v>3808</v>
      </c>
      <c r="D88" s="27">
        <f t="shared" si="16"/>
        <v>535</v>
      </c>
      <c r="E88" s="27"/>
      <c r="F88" s="27">
        <v>535</v>
      </c>
      <c r="G88" s="27">
        <v>0</v>
      </c>
      <c r="H88" s="27">
        <v>0</v>
      </c>
      <c r="I88" s="27">
        <v>0</v>
      </c>
      <c r="J88" s="27">
        <v>82</v>
      </c>
      <c r="K88" s="27">
        <v>98</v>
      </c>
      <c r="L88" s="27"/>
      <c r="M88" s="27"/>
      <c r="N88" s="27">
        <v>3273</v>
      </c>
      <c r="O88" s="27"/>
      <c r="P88" s="46"/>
      <c r="Q88" s="2" t="str">
        <f>VLOOKUP(B:B,[1]合计!$B:$C,2,0)</f>
        <v>贫困</v>
      </c>
      <c r="R88" s="2">
        <f>VLOOKUP(B:B,[1]合计!$B:$L,11,FALSE)</f>
        <v>0</v>
      </c>
    </row>
    <row r="89" ht="18" customHeight="1" spans="1:18">
      <c r="A89" s="28">
        <v>67</v>
      </c>
      <c r="B89" s="29" t="s">
        <v>115</v>
      </c>
      <c r="C89" s="27">
        <v>10116</v>
      </c>
      <c r="D89" s="27">
        <f t="shared" si="16"/>
        <v>1483</v>
      </c>
      <c r="E89" s="27"/>
      <c r="F89" s="27">
        <v>1483</v>
      </c>
      <c r="G89" s="27">
        <v>0</v>
      </c>
      <c r="H89" s="27">
        <v>0</v>
      </c>
      <c r="I89" s="27">
        <v>0</v>
      </c>
      <c r="J89" s="27">
        <v>148</v>
      </c>
      <c r="K89" s="27">
        <v>178</v>
      </c>
      <c r="L89" s="27"/>
      <c r="M89" s="27"/>
      <c r="N89" s="27">
        <v>8633</v>
      </c>
      <c r="O89" s="27"/>
      <c r="P89" s="46"/>
      <c r="Q89" s="2" t="str">
        <f>VLOOKUP(B:B,[1]合计!$B:$C,2,0)</f>
        <v>贫困</v>
      </c>
      <c r="R89" s="2" t="str">
        <f>VLOOKUP(B:B,[1]合计!$B:$L,11,FALSE)</f>
        <v>省级</v>
      </c>
    </row>
    <row r="90" ht="18" customHeight="1" spans="1:18">
      <c r="A90" s="28">
        <v>68</v>
      </c>
      <c r="B90" s="29" t="s">
        <v>116</v>
      </c>
      <c r="C90" s="27">
        <v>3762</v>
      </c>
      <c r="D90" s="27">
        <f t="shared" si="16"/>
        <v>1023</v>
      </c>
      <c r="E90" s="27"/>
      <c r="F90" s="27">
        <v>1023</v>
      </c>
      <c r="G90" s="27">
        <v>0</v>
      </c>
      <c r="H90" s="27">
        <v>0</v>
      </c>
      <c r="I90" s="27">
        <v>0</v>
      </c>
      <c r="J90" s="27">
        <v>96</v>
      </c>
      <c r="K90" s="27">
        <v>116</v>
      </c>
      <c r="L90" s="27"/>
      <c r="M90" s="27"/>
      <c r="N90" s="27">
        <v>2739</v>
      </c>
      <c r="O90" s="27"/>
      <c r="P90" s="46"/>
      <c r="Q90" s="2" t="str">
        <f>VLOOKUP(B:B,[1]合计!$B:$C,2,0)</f>
        <v>贫困</v>
      </c>
      <c r="R90" s="2">
        <f>VLOOKUP(B:B,[1]合计!$B:$L,11,FALSE)</f>
        <v>0</v>
      </c>
    </row>
    <row r="91" ht="18" customHeight="1" spans="1:18">
      <c r="A91" s="28">
        <v>69</v>
      </c>
      <c r="B91" s="29" t="s">
        <v>117</v>
      </c>
      <c r="C91" s="27">
        <v>1513</v>
      </c>
      <c r="D91" s="27">
        <f t="shared" si="16"/>
        <v>86</v>
      </c>
      <c r="E91" s="27"/>
      <c r="F91" s="27">
        <v>86</v>
      </c>
      <c r="G91" s="27">
        <v>0</v>
      </c>
      <c r="H91" s="27">
        <v>-109</v>
      </c>
      <c r="I91" s="27">
        <v>-300</v>
      </c>
      <c r="J91" s="27">
        <v>0</v>
      </c>
      <c r="K91" s="27">
        <v>96</v>
      </c>
      <c r="L91" s="27"/>
      <c r="M91" s="27"/>
      <c r="N91" s="27">
        <v>1427</v>
      </c>
      <c r="O91" s="27"/>
      <c r="P91" s="46"/>
      <c r="Q91" s="2" t="str">
        <f>VLOOKUP(B:B,[1]合计!$B:$C,2,0)</f>
        <v>贫困</v>
      </c>
      <c r="R91" s="2">
        <f>VLOOKUP(B:B,[1]合计!$B:$L,11,FALSE)</f>
        <v>0</v>
      </c>
    </row>
    <row r="92" ht="18" customHeight="1" spans="1:18">
      <c r="A92" s="28">
        <v>70</v>
      </c>
      <c r="B92" s="29" t="s">
        <v>118</v>
      </c>
      <c r="C92" s="27">
        <v>5032</v>
      </c>
      <c r="D92" s="27">
        <f t="shared" si="16"/>
        <v>1165</v>
      </c>
      <c r="E92" s="27"/>
      <c r="F92" s="27">
        <v>1165</v>
      </c>
      <c r="G92" s="27">
        <v>0</v>
      </c>
      <c r="H92" s="27">
        <v>0</v>
      </c>
      <c r="I92" s="27">
        <v>0</v>
      </c>
      <c r="J92" s="27">
        <v>123</v>
      </c>
      <c r="K92" s="27">
        <v>148</v>
      </c>
      <c r="L92" s="27"/>
      <c r="M92" s="27"/>
      <c r="N92" s="27">
        <v>3867</v>
      </c>
      <c r="O92" s="27"/>
      <c r="P92" s="46"/>
      <c r="Q92" s="2" t="str">
        <f>VLOOKUP(B:B,[1]合计!$B:$C,2,0)</f>
        <v>贫困</v>
      </c>
      <c r="R92" s="2" t="str">
        <f>VLOOKUP(B:B,[1]合计!$B:$L,11,FALSE)</f>
        <v>省级</v>
      </c>
    </row>
    <row r="93" ht="18" customHeight="1" spans="1:18">
      <c r="A93" s="28">
        <v>71</v>
      </c>
      <c r="B93" s="29" t="s">
        <v>119</v>
      </c>
      <c r="C93" s="27">
        <v>3185</v>
      </c>
      <c r="D93" s="27">
        <f t="shared" si="16"/>
        <v>663</v>
      </c>
      <c r="E93" s="27"/>
      <c r="F93" s="27">
        <v>663</v>
      </c>
      <c r="G93" s="27">
        <v>0</v>
      </c>
      <c r="H93" s="27">
        <v>0</v>
      </c>
      <c r="I93" s="27">
        <v>0</v>
      </c>
      <c r="J93" s="27">
        <v>96</v>
      </c>
      <c r="K93" s="27">
        <v>116</v>
      </c>
      <c r="L93" s="27"/>
      <c r="M93" s="27"/>
      <c r="N93" s="27">
        <v>2522</v>
      </c>
      <c r="O93" s="27"/>
      <c r="P93" s="46"/>
      <c r="Q93" s="2" t="str">
        <f>VLOOKUP(B:B,[1]合计!$B:$C,2,0)</f>
        <v>深度贫困</v>
      </c>
      <c r="R93" s="2" t="str">
        <f>VLOOKUP(B:B,[1]合计!$B:$L,11,FALSE)</f>
        <v>省级</v>
      </c>
    </row>
    <row r="94" ht="18" customHeight="1" spans="1:18">
      <c r="A94" s="28">
        <v>72</v>
      </c>
      <c r="B94" s="29" t="s">
        <v>120</v>
      </c>
      <c r="C94" s="27">
        <v>10590</v>
      </c>
      <c r="D94" s="27">
        <f t="shared" si="16"/>
        <v>1200</v>
      </c>
      <c r="E94" s="27"/>
      <c r="F94" s="27">
        <v>1200</v>
      </c>
      <c r="G94" s="27">
        <v>300</v>
      </c>
      <c r="H94" s="27">
        <v>-1716</v>
      </c>
      <c r="I94" s="27">
        <v>-300</v>
      </c>
      <c r="J94" s="27">
        <v>0</v>
      </c>
      <c r="K94" s="27">
        <v>258</v>
      </c>
      <c r="L94" s="27"/>
      <c r="M94" s="27"/>
      <c r="N94" s="27">
        <v>9390</v>
      </c>
      <c r="O94" s="27"/>
      <c r="P94" s="46"/>
      <c r="Q94" s="2" t="str">
        <f>VLOOKUP(B:B,[1]合计!$B:$C,2,0)</f>
        <v>深度贫困</v>
      </c>
      <c r="R94" s="2" t="str">
        <f>VLOOKUP(B:B,[1]合计!$B:$L,11,FALSE)</f>
        <v>国家级</v>
      </c>
    </row>
    <row r="95" ht="18" customHeight="1" spans="1:18">
      <c r="A95" s="28">
        <v>73</v>
      </c>
      <c r="B95" s="29" t="s">
        <v>121</v>
      </c>
      <c r="C95" s="27">
        <v>1957</v>
      </c>
      <c r="D95" s="27">
        <f t="shared" si="16"/>
        <v>338</v>
      </c>
      <c r="E95" s="27"/>
      <c r="F95" s="27">
        <v>338</v>
      </c>
      <c r="G95" s="27">
        <v>0</v>
      </c>
      <c r="H95" s="27">
        <v>-129</v>
      </c>
      <c r="I95" s="27">
        <v>0</v>
      </c>
      <c r="J95" s="27">
        <v>0</v>
      </c>
      <c r="K95" s="27">
        <v>92</v>
      </c>
      <c r="L95" s="27"/>
      <c r="M95" s="27"/>
      <c r="N95" s="27">
        <v>1619</v>
      </c>
      <c r="O95" s="27"/>
      <c r="P95" s="46"/>
      <c r="Q95" s="2" t="str">
        <f>VLOOKUP(B:B,[1]合计!$B:$C,2,0)</f>
        <v>贫困</v>
      </c>
      <c r="R95" s="2" t="str">
        <f>VLOOKUP(B:B,[1]合计!$B:$L,11,FALSE)</f>
        <v>省级</v>
      </c>
    </row>
    <row r="96" ht="22" customHeight="1" spans="1:18">
      <c r="A96" s="28">
        <v>74</v>
      </c>
      <c r="B96" s="29" t="s">
        <v>122</v>
      </c>
      <c r="C96" s="27">
        <v>2917</v>
      </c>
      <c r="D96" s="27">
        <f t="shared" si="16"/>
        <v>541</v>
      </c>
      <c r="E96" s="27"/>
      <c r="F96" s="27">
        <v>541</v>
      </c>
      <c r="G96" s="27">
        <v>0</v>
      </c>
      <c r="H96" s="27">
        <v>0</v>
      </c>
      <c r="I96" s="27">
        <v>0</v>
      </c>
      <c r="J96" s="27">
        <v>88</v>
      </c>
      <c r="K96" s="27">
        <v>106</v>
      </c>
      <c r="L96" s="27"/>
      <c r="M96" s="27"/>
      <c r="N96" s="27">
        <v>2376</v>
      </c>
      <c r="O96" s="27"/>
      <c r="P96" s="46"/>
      <c r="Q96" s="2" t="str">
        <f>VLOOKUP(B:B,[1]合计!$B:$C,2,0)</f>
        <v>贫困</v>
      </c>
      <c r="R96" s="2" t="str">
        <f>VLOOKUP(B:B,[1]合计!$B:$L,11,FALSE)</f>
        <v>省级</v>
      </c>
    </row>
    <row r="97" s="1" customFormat="1" ht="27" customHeight="1" spans="1:18">
      <c r="A97" s="28"/>
      <c r="B97" s="24" t="s">
        <v>123</v>
      </c>
      <c r="C97" s="25">
        <f t="shared" ref="C97:O97" si="17">SUM(C98:C101)</f>
        <v>5641</v>
      </c>
      <c r="D97" s="25">
        <f t="shared" si="17"/>
        <v>1316</v>
      </c>
      <c r="E97" s="25">
        <f t="shared" si="17"/>
        <v>-153</v>
      </c>
      <c r="F97" s="25">
        <f t="shared" si="17"/>
        <v>1469</v>
      </c>
      <c r="G97" s="25">
        <f t="shared" si="17"/>
        <v>600</v>
      </c>
      <c r="H97" s="25">
        <f t="shared" si="17"/>
        <v>-70</v>
      </c>
      <c r="I97" s="25">
        <f t="shared" si="17"/>
        <v>0</v>
      </c>
      <c r="J97" s="25">
        <f t="shared" si="17"/>
        <v>73</v>
      </c>
      <c r="K97" s="25">
        <f t="shared" si="17"/>
        <v>253</v>
      </c>
      <c r="L97" s="25">
        <f t="shared" si="17"/>
        <v>0</v>
      </c>
      <c r="M97" s="25">
        <f t="shared" si="17"/>
        <v>0</v>
      </c>
      <c r="N97" s="25">
        <f t="shared" si="17"/>
        <v>4172</v>
      </c>
      <c r="O97" s="25">
        <f t="shared" si="17"/>
        <v>0</v>
      </c>
      <c r="P97" s="37"/>
      <c r="Q97" s="2">
        <f>VLOOKUP(B:B,[1]合计!$B:$C,2,0)</f>
        <v>0</v>
      </c>
      <c r="R97" s="2">
        <f>VLOOKUP(B:B,[1]合计!$B:$L,11,FALSE)</f>
        <v>0</v>
      </c>
    </row>
    <row r="98" s="1" customFormat="1" ht="27" customHeight="1" spans="1:19">
      <c r="A98" s="22"/>
      <c r="B98" s="29" t="s">
        <v>124</v>
      </c>
      <c r="C98" s="27">
        <v>60</v>
      </c>
      <c r="D98" s="27">
        <f>E98+F98</f>
        <v>0</v>
      </c>
      <c r="E98" s="27"/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/>
      <c r="N98" s="27">
        <v>60</v>
      </c>
      <c r="O98" s="27"/>
      <c r="P98" s="37"/>
      <c r="Q98" s="2">
        <f>VLOOKUP(B:B,[1]合计!$B:$C,2,0)</f>
        <v>0</v>
      </c>
      <c r="R98" s="2">
        <f>VLOOKUP(B:B,[1]合计!$B:$L,11,FALSE)</f>
        <v>0</v>
      </c>
      <c r="S98" s="48" t="s">
        <v>35</v>
      </c>
    </row>
    <row r="99" ht="18" customHeight="1" spans="1:18">
      <c r="A99" s="28">
        <v>75</v>
      </c>
      <c r="B99" s="29" t="s">
        <v>125</v>
      </c>
      <c r="C99" s="27">
        <v>1581</v>
      </c>
      <c r="D99" s="27">
        <f>E99+F99</f>
        <v>193</v>
      </c>
      <c r="E99" s="27"/>
      <c r="F99" s="27">
        <v>193</v>
      </c>
      <c r="G99" s="27">
        <v>0</v>
      </c>
      <c r="H99" s="27">
        <v>-7</v>
      </c>
      <c r="I99" s="27">
        <v>0</v>
      </c>
      <c r="J99" s="27">
        <v>0</v>
      </c>
      <c r="K99" s="27">
        <v>81</v>
      </c>
      <c r="L99" s="27"/>
      <c r="M99" s="27"/>
      <c r="N99" s="27">
        <v>1388</v>
      </c>
      <c r="O99" s="27"/>
      <c r="P99" s="46"/>
      <c r="Q99" s="2" t="str">
        <f>VLOOKUP(B:B,[1]合计!$B:$C,2,0)</f>
        <v>非贫困县</v>
      </c>
      <c r="R99" s="2">
        <f>VLOOKUP(B:B,[1]合计!$B:$L,11,FALSE)</f>
        <v>0</v>
      </c>
    </row>
    <row r="100" ht="18" customHeight="1" spans="1:18">
      <c r="A100" s="28">
        <v>76</v>
      </c>
      <c r="B100" s="29" t="s">
        <v>126</v>
      </c>
      <c r="C100" s="27">
        <v>1839</v>
      </c>
      <c r="D100" s="27">
        <f>E100+F100</f>
        <v>266</v>
      </c>
      <c r="E100" s="27"/>
      <c r="F100" s="27">
        <v>266</v>
      </c>
      <c r="G100" s="27">
        <v>0</v>
      </c>
      <c r="H100" s="27">
        <v>-63</v>
      </c>
      <c r="I100" s="27">
        <v>0</v>
      </c>
      <c r="J100" s="27">
        <v>0</v>
      </c>
      <c r="K100" s="27">
        <v>84</v>
      </c>
      <c r="L100" s="27"/>
      <c r="M100" s="27"/>
      <c r="N100" s="27">
        <v>1573</v>
      </c>
      <c r="O100" s="27"/>
      <c r="P100" s="46"/>
      <c r="Q100" s="2" t="str">
        <f>VLOOKUP(B:B,[1]合计!$B:$C,2,0)</f>
        <v>贫困</v>
      </c>
      <c r="R100" s="2">
        <f>VLOOKUP(B:B,[1]合计!$B:$L,11,FALSE)</f>
        <v>0</v>
      </c>
    </row>
    <row r="101" ht="18" customHeight="1" spans="1:18">
      <c r="A101" s="28">
        <v>77</v>
      </c>
      <c r="B101" s="29" t="s">
        <v>127</v>
      </c>
      <c r="C101" s="27">
        <v>2161</v>
      </c>
      <c r="D101" s="27">
        <f>E101+F101</f>
        <v>857</v>
      </c>
      <c r="E101" s="27">
        <v>-153</v>
      </c>
      <c r="F101" s="27">
        <v>1010</v>
      </c>
      <c r="G101" s="27">
        <v>600</v>
      </c>
      <c r="H101" s="27">
        <v>0</v>
      </c>
      <c r="I101" s="27">
        <v>0</v>
      </c>
      <c r="J101" s="27">
        <v>73</v>
      </c>
      <c r="K101" s="27">
        <v>88</v>
      </c>
      <c r="L101" s="27"/>
      <c r="M101" s="27"/>
      <c r="N101" s="27">
        <v>1151</v>
      </c>
      <c r="O101" s="27"/>
      <c r="P101" s="46"/>
      <c r="Q101" s="2" t="str">
        <f>VLOOKUP(B:B,[1]合计!$B:$C,2,0)</f>
        <v>贫困</v>
      </c>
      <c r="R101" s="2">
        <f>VLOOKUP(B:B,[1]合计!$B:$L,11,FALSE)</f>
        <v>0</v>
      </c>
    </row>
    <row r="102" s="1" customFormat="1" ht="18" customHeight="1" spans="1:18">
      <c r="A102" s="15"/>
      <c r="B102" s="24" t="s">
        <v>11</v>
      </c>
      <c r="C102" s="25">
        <f t="shared" ref="C102:O102" si="18">SUM(C103:C113)</f>
        <v>26412</v>
      </c>
      <c r="D102" s="25">
        <f t="shared" si="18"/>
        <v>4560</v>
      </c>
      <c r="E102" s="25">
        <f t="shared" si="18"/>
        <v>0</v>
      </c>
      <c r="F102" s="25">
        <f t="shared" si="18"/>
        <v>4560</v>
      </c>
      <c r="G102" s="25">
        <f t="shared" si="18"/>
        <v>0</v>
      </c>
      <c r="H102" s="25">
        <f t="shared" si="18"/>
        <v>-660</v>
      </c>
      <c r="I102" s="25">
        <f t="shared" si="18"/>
        <v>0</v>
      </c>
      <c r="J102" s="25">
        <f t="shared" si="18"/>
        <v>654</v>
      </c>
      <c r="K102" s="25">
        <f t="shared" si="18"/>
        <v>1047</v>
      </c>
      <c r="L102" s="25">
        <f t="shared" si="18"/>
        <v>0</v>
      </c>
      <c r="M102" s="25">
        <f t="shared" si="18"/>
        <v>0</v>
      </c>
      <c r="N102" s="25">
        <f t="shared" si="18"/>
        <v>21852</v>
      </c>
      <c r="O102" s="25">
        <f t="shared" si="18"/>
        <v>0</v>
      </c>
      <c r="P102" s="37"/>
      <c r="Q102" s="2">
        <f>VLOOKUP(B:B,[1]合计!$B:$C,2,0)</f>
        <v>0</v>
      </c>
      <c r="R102" s="2">
        <f>VLOOKUP(B:B,[1]合计!$B:$L,11,FALSE)</f>
        <v>0</v>
      </c>
    </row>
    <row r="103" s="1" customFormat="1" ht="18" customHeight="1" spans="1:19">
      <c r="A103" s="22"/>
      <c r="B103" s="26" t="s">
        <v>128</v>
      </c>
      <c r="C103" s="27">
        <v>10</v>
      </c>
      <c r="D103" s="27">
        <f t="shared" ref="D103:D113" si="19">E103+F103</f>
        <v>0</v>
      </c>
      <c r="E103" s="27"/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/>
      <c r="N103" s="27">
        <v>10</v>
      </c>
      <c r="O103" s="27"/>
      <c r="P103" s="37"/>
      <c r="Q103" s="2">
        <f>VLOOKUP(B:B,[1]合计!$B:$C,2,0)</f>
        <v>0</v>
      </c>
      <c r="R103" s="2">
        <f>VLOOKUP(B:B,[1]合计!$B:$L,11,FALSE)</f>
        <v>0</v>
      </c>
      <c r="S103" s="48" t="s">
        <v>35</v>
      </c>
    </row>
    <row r="104" s="2" customFormat="1" ht="18" customHeight="1" spans="1:18">
      <c r="A104" s="28">
        <v>78</v>
      </c>
      <c r="B104" s="29" t="s">
        <v>12</v>
      </c>
      <c r="C104" s="27">
        <v>2019</v>
      </c>
      <c r="D104" s="27">
        <f t="shared" si="19"/>
        <v>464</v>
      </c>
      <c r="E104" s="27"/>
      <c r="F104" s="27">
        <v>464</v>
      </c>
      <c r="G104" s="27">
        <v>0</v>
      </c>
      <c r="H104" s="27">
        <v>0</v>
      </c>
      <c r="I104" s="27">
        <v>0</v>
      </c>
      <c r="J104" s="27">
        <v>85</v>
      </c>
      <c r="K104" s="27">
        <v>102</v>
      </c>
      <c r="L104" s="27"/>
      <c r="M104" s="27"/>
      <c r="N104" s="27">
        <v>1555</v>
      </c>
      <c r="O104" s="27"/>
      <c r="P104" s="46"/>
      <c r="Q104" s="2" t="str">
        <f>VLOOKUP(B:B,[1]合计!$B:$C,2,0)</f>
        <v>非贫困县</v>
      </c>
      <c r="R104" s="2">
        <f>VLOOKUP(B:B,[1]合计!$B:$L,11,FALSE)</f>
        <v>0</v>
      </c>
    </row>
    <row r="105" s="2" customFormat="1" ht="18" customHeight="1" spans="1:18">
      <c r="A105" s="28">
        <v>79</v>
      </c>
      <c r="B105" s="29" t="s">
        <v>129</v>
      </c>
      <c r="C105" s="27">
        <v>2283</v>
      </c>
      <c r="D105" s="27">
        <f t="shared" si="19"/>
        <v>486</v>
      </c>
      <c r="E105" s="27"/>
      <c r="F105" s="27">
        <v>486</v>
      </c>
      <c r="G105" s="27">
        <v>0</v>
      </c>
      <c r="H105" s="27">
        <v>0</v>
      </c>
      <c r="I105" s="27">
        <v>0</v>
      </c>
      <c r="J105" s="27">
        <v>83</v>
      </c>
      <c r="K105" s="27">
        <v>100</v>
      </c>
      <c r="L105" s="27"/>
      <c r="M105" s="27"/>
      <c r="N105" s="27">
        <v>1797</v>
      </c>
      <c r="O105" s="27"/>
      <c r="P105" s="46"/>
      <c r="Q105" s="2" t="str">
        <f>VLOOKUP(B:B,[1]合计!$B:$C,2,0)</f>
        <v>贫困</v>
      </c>
      <c r="R105" s="2">
        <f>VLOOKUP(B:B,[1]合计!$B:$L,11,FALSE)</f>
        <v>0</v>
      </c>
    </row>
    <row r="106" s="2" customFormat="1" ht="18" customHeight="1" spans="1:18">
      <c r="A106" s="28">
        <v>80</v>
      </c>
      <c r="B106" s="29" t="s">
        <v>130</v>
      </c>
      <c r="C106" s="27">
        <v>1497</v>
      </c>
      <c r="D106" s="27">
        <f t="shared" si="19"/>
        <v>317</v>
      </c>
      <c r="E106" s="27"/>
      <c r="F106" s="27">
        <v>317</v>
      </c>
      <c r="G106" s="27">
        <v>0</v>
      </c>
      <c r="H106" s="27">
        <v>0</v>
      </c>
      <c r="I106" s="27">
        <v>0</v>
      </c>
      <c r="J106" s="27">
        <v>71</v>
      </c>
      <c r="K106" s="27">
        <v>86</v>
      </c>
      <c r="L106" s="27"/>
      <c r="M106" s="27"/>
      <c r="N106" s="27">
        <v>1180</v>
      </c>
      <c r="O106" s="27"/>
      <c r="P106" s="46"/>
      <c r="Q106" s="2" t="str">
        <f>VLOOKUP(B:B,[1]合计!$B:$C,2,0)</f>
        <v>贫困</v>
      </c>
      <c r="R106" s="2">
        <f>VLOOKUP(B:B,[1]合计!$B:$L,11,FALSE)</f>
        <v>0</v>
      </c>
    </row>
    <row r="107" s="2" customFormat="1" ht="18" customHeight="1" spans="1:18">
      <c r="A107" s="28">
        <v>81</v>
      </c>
      <c r="B107" s="29" t="s">
        <v>13</v>
      </c>
      <c r="C107" s="27">
        <v>3338</v>
      </c>
      <c r="D107" s="27">
        <f t="shared" si="19"/>
        <v>484</v>
      </c>
      <c r="E107" s="27"/>
      <c r="F107" s="27">
        <v>484</v>
      </c>
      <c r="G107" s="27">
        <v>0</v>
      </c>
      <c r="H107" s="27">
        <v>0</v>
      </c>
      <c r="I107" s="27">
        <v>0</v>
      </c>
      <c r="J107" s="27">
        <v>88</v>
      </c>
      <c r="K107" s="27">
        <v>106</v>
      </c>
      <c r="L107" s="27"/>
      <c r="M107" s="27"/>
      <c r="N107" s="27">
        <v>2854</v>
      </c>
      <c r="O107" s="27"/>
      <c r="P107" s="46"/>
      <c r="Q107" s="2" t="str">
        <f>VLOOKUP(B:B,[1]合计!$B:$C,2,0)</f>
        <v>贫困</v>
      </c>
      <c r="R107" s="2">
        <f>VLOOKUP(B:B,[1]合计!$B:$L,11,FALSE)</f>
        <v>0</v>
      </c>
    </row>
    <row r="108" s="2" customFormat="1" ht="18" customHeight="1" spans="1:18">
      <c r="A108" s="28">
        <v>82</v>
      </c>
      <c r="B108" s="29" t="s">
        <v>14</v>
      </c>
      <c r="C108" s="27">
        <v>1696</v>
      </c>
      <c r="D108" s="27">
        <f t="shared" si="19"/>
        <v>401</v>
      </c>
      <c r="E108" s="27"/>
      <c r="F108" s="27">
        <v>401</v>
      </c>
      <c r="G108" s="27">
        <v>0</v>
      </c>
      <c r="H108" s="27">
        <v>0</v>
      </c>
      <c r="I108" s="27">
        <v>0</v>
      </c>
      <c r="J108" s="27">
        <v>79</v>
      </c>
      <c r="K108" s="27">
        <v>95</v>
      </c>
      <c r="L108" s="27"/>
      <c r="M108" s="27"/>
      <c r="N108" s="27">
        <v>1295</v>
      </c>
      <c r="O108" s="27"/>
      <c r="P108" s="46"/>
      <c r="Q108" s="2" t="str">
        <f>VLOOKUP(B:B,[1]合计!$B:$C,2,0)</f>
        <v>贫困</v>
      </c>
      <c r="R108" s="2">
        <f>VLOOKUP(B:B,[1]合计!$B:$L,11,FALSE)</f>
        <v>0</v>
      </c>
    </row>
    <row r="109" s="2" customFormat="1" ht="18" customHeight="1" spans="1:18">
      <c r="A109" s="28">
        <v>83</v>
      </c>
      <c r="B109" s="29" t="s">
        <v>131</v>
      </c>
      <c r="C109" s="27">
        <v>2306</v>
      </c>
      <c r="D109" s="27">
        <f t="shared" si="19"/>
        <v>203</v>
      </c>
      <c r="E109" s="27"/>
      <c r="F109" s="27">
        <v>203</v>
      </c>
      <c r="G109" s="27">
        <v>0</v>
      </c>
      <c r="H109" s="27">
        <v>-352</v>
      </c>
      <c r="I109" s="27">
        <v>0</v>
      </c>
      <c r="J109" s="27">
        <v>0</v>
      </c>
      <c r="K109" s="27">
        <v>88</v>
      </c>
      <c r="L109" s="27"/>
      <c r="M109" s="27"/>
      <c r="N109" s="27">
        <v>2103</v>
      </c>
      <c r="O109" s="27"/>
      <c r="P109" s="46"/>
      <c r="Q109" s="2" t="str">
        <f>VLOOKUP(B:B,[1]合计!$B:$C,2,0)</f>
        <v>贫困</v>
      </c>
      <c r="R109" s="2">
        <f>VLOOKUP(B:B,[1]合计!$B:$L,11,FALSE)</f>
        <v>0</v>
      </c>
    </row>
    <row r="110" s="2" customFormat="1" ht="18" customHeight="1" spans="1:18">
      <c r="A110" s="28">
        <v>84</v>
      </c>
      <c r="B110" s="29" t="s">
        <v>132</v>
      </c>
      <c r="C110" s="27">
        <v>1989</v>
      </c>
      <c r="D110" s="27">
        <f t="shared" si="19"/>
        <v>431</v>
      </c>
      <c r="E110" s="27"/>
      <c r="F110" s="27">
        <v>431</v>
      </c>
      <c r="G110" s="27">
        <v>0</v>
      </c>
      <c r="H110" s="27">
        <v>0</v>
      </c>
      <c r="I110" s="27">
        <v>0</v>
      </c>
      <c r="J110" s="27">
        <v>81</v>
      </c>
      <c r="K110" s="27">
        <v>97</v>
      </c>
      <c r="L110" s="27"/>
      <c r="M110" s="27"/>
      <c r="N110" s="27">
        <v>1558</v>
      </c>
      <c r="O110" s="27"/>
      <c r="P110" s="46"/>
      <c r="Q110" s="2" t="str">
        <f>VLOOKUP(B:B,[1]合计!$B:$C,2,0)</f>
        <v>贫困</v>
      </c>
      <c r="R110" s="2">
        <f>VLOOKUP(B:B,[1]合计!$B:$L,11,FALSE)</f>
        <v>0</v>
      </c>
    </row>
    <row r="111" s="2" customFormat="1" ht="18" customHeight="1" spans="1:18">
      <c r="A111" s="28">
        <v>85</v>
      </c>
      <c r="B111" s="29" t="s">
        <v>15</v>
      </c>
      <c r="C111" s="27">
        <v>2798</v>
      </c>
      <c r="D111" s="27">
        <f t="shared" si="19"/>
        <v>299</v>
      </c>
      <c r="E111" s="27"/>
      <c r="F111" s="27">
        <v>299</v>
      </c>
      <c r="G111" s="27">
        <v>0</v>
      </c>
      <c r="H111" s="27">
        <v>-21</v>
      </c>
      <c r="I111" s="27">
        <v>0</v>
      </c>
      <c r="J111" s="27">
        <v>0</v>
      </c>
      <c r="K111" s="27">
        <v>96</v>
      </c>
      <c r="L111" s="27"/>
      <c r="M111" s="27"/>
      <c r="N111" s="27">
        <v>2499</v>
      </c>
      <c r="O111" s="27"/>
      <c r="P111" s="46"/>
      <c r="Q111" s="2" t="str">
        <f>VLOOKUP(B:B,[1]合计!$B:$C,2,0)</f>
        <v>非贫困县</v>
      </c>
      <c r="R111" s="2">
        <f>VLOOKUP(B:B,[1]合计!$B:$L,11,FALSE)</f>
        <v>0</v>
      </c>
    </row>
    <row r="112" ht="18" customHeight="1" spans="1:18">
      <c r="A112" s="28">
        <v>86</v>
      </c>
      <c r="B112" s="29" t="s">
        <v>133</v>
      </c>
      <c r="C112" s="27">
        <v>6748</v>
      </c>
      <c r="D112" s="27">
        <f t="shared" si="19"/>
        <v>1455</v>
      </c>
      <c r="E112" s="27"/>
      <c r="F112" s="27">
        <v>1455</v>
      </c>
      <c r="G112" s="27">
        <v>0</v>
      </c>
      <c r="H112" s="27">
        <v>0</v>
      </c>
      <c r="I112" s="27">
        <v>0</v>
      </c>
      <c r="J112" s="27">
        <v>167</v>
      </c>
      <c r="K112" s="27">
        <v>201</v>
      </c>
      <c r="L112" s="27"/>
      <c r="M112" s="27"/>
      <c r="N112" s="27">
        <v>5293</v>
      </c>
      <c r="O112" s="27"/>
      <c r="P112" s="46"/>
      <c r="Q112" s="2" t="str">
        <f>VLOOKUP(B:B,[1]合计!$B:$C,2,0)</f>
        <v>深度贫困</v>
      </c>
      <c r="R112" s="2" t="str">
        <f>VLOOKUP(B:B,[1]合计!$B:$L,11,FALSE)</f>
        <v>国家级</v>
      </c>
    </row>
    <row r="113" ht="18" customHeight="1" spans="1:18">
      <c r="A113" s="28">
        <v>87</v>
      </c>
      <c r="B113" s="29" t="s">
        <v>134</v>
      </c>
      <c r="C113" s="27">
        <v>1728</v>
      </c>
      <c r="D113" s="27">
        <f t="shared" si="19"/>
        <v>20</v>
      </c>
      <c r="E113" s="27"/>
      <c r="F113" s="27">
        <v>20</v>
      </c>
      <c r="G113" s="27">
        <v>0</v>
      </c>
      <c r="H113" s="27">
        <v>-287</v>
      </c>
      <c r="I113" s="27">
        <v>0</v>
      </c>
      <c r="J113" s="27">
        <v>0</v>
      </c>
      <c r="K113" s="27">
        <v>76</v>
      </c>
      <c r="L113" s="27"/>
      <c r="M113" s="27"/>
      <c r="N113" s="27">
        <v>1708</v>
      </c>
      <c r="O113" s="27"/>
      <c r="P113" s="46"/>
      <c r="Q113" s="2" t="str">
        <f>VLOOKUP(B:B,[1]合计!$B:$C,2,0)</f>
        <v>非贫困县</v>
      </c>
      <c r="R113" s="2">
        <f>VLOOKUP(B:B,[1]合计!$B:$L,11,FALSE)</f>
        <v>0</v>
      </c>
    </row>
    <row r="114" s="1" customFormat="1" ht="18" customHeight="1" spans="1:18">
      <c r="A114" s="15"/>
      <c r="B114" s="24" t="s">
        <v>135</v>
      </c>
      <c r="C114" s="25">
        <f t="shared" ref="C114:O114" si="20">SUM(C115:C127)</f>
        <v>29990</v>
      </c>
      <c r="D114" s="25">
        <f t="shared" si="20"/>
        <v>5365</v>
      </c>
      <c r="E114" s="25">
        <f t="shared" si="20"/>
        <v>-563</v>
      </c>
      <c r="F114" s="25">
        <f t="shared" si="20"/>
        <v>5365</v>
      </c>
      <c r="G114" s="25">
        <f t="shared" si="20"/>
        <v>0</v>
      </c>
      <c r="H114" s="25">
        <f t="shared" si="20"/>
        <v>-508</v>
      </c>
      <c r="I114" s="25">
        <f t="shared" si="20"/>
        <v>-600</v>
      </c>
      <c r="J114" s="25">
        <f t="shared" si="20"/>
        <v>745</v>
      </c>
      <c r="K114" s="25">
        <f t="shared" si="20"/>
        <v>1233</v>
      </c>
      <c r="L114" s="25">
        <f t="shared" si="20"/>
        <v>0</v>
      </c>
      <c r="M114" s="25">
        <f t="shared" si="20"/>
        <v>0</v>
      </c>
      <c r="N114" s="25">
        <f t="shared" si="20"/>
        <v>24625</v>
      </c>
      <c r="O114" s="25">
        <f t="shared" si="20"/>
        <v>0</v>
      </c>
      <c r="P114" s="37"/>
      <c r="Q114" s="2">
        <f>VLOOKUP(B:B,[1]合计!$B:$C,2,0)</f>
        <v>0</v>
      </c>
      <c r="R114" s="2">
        <f>VLOOKUP(B:B,[1]合计!$B:$L,11,FALSE)</f>
        <v>0</v>
      </c>
    </row>
    <row r="115" s="2" customFormat="1" ht="18" customHeight="1" spans="1:19">
      <c r="A115" s="22"/>
      <c r="B115" s="26" t="s">
        <v>136</v>
      </c>
      <c r="C115" s="27">
        <v>2019</v>
      </c>
      <c r="D115" s="27">
        <v>563</v>
      </c>
      <c r="E115" s="27"/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/>
      <c r="N115" s="27">
        <v>2019</v>
      </c>
      <c r="O115" s="27"/>
      <c r="P115" s="46"/>
      <c r="Q115" s="2">
        <f>VLOOKUP(B:B,[1]合计!$B:$C,2,0)</f>
        <v>0</v>
      </c>
      <c r="R115" s="2">
        <f>VLOOKUP(B:B,[1]合计!$B:$L,11,FALSE)</f>
        <v>0</v>
      </c>
      <c r="S115" s="2" t="s">
        <v>35</v>
      </c>
    </row>
    <row r="116" ht="18" customHeight="1" spans="1:18">
      <c r="A116" s="28">
        <v>88</v>
      </c>
      <c r="B116" s="29" t="s">
        <v>137</v>
      </c>
      <c r="C116" s="27">
        <v>461</v>
      </c>
      <c r="D116" s="27">
        <f t="shared" ref="D115:D127" si="21">E116+F116</f>
        <v>-96</v>
      </c>
      <c r="E116" s="27"/>
      <c r="F116" s="27">
        <v>-96</v>
      </c>
      <c r="G116" s="27">
        <v>0</v>
      </c>
      <c r="H116" s="27">
        <v>-232</v>
      </c>
      <c r="I116" s="27">
        <v>0</v>
      </c>
      <c r="J116" s="27">
        <v>0</v>
      </c>
      <c r="K116" s="27">
        <v>47</v>
      </c>
      <c r="L116" s="27"/>
      <c r="M116" s="27"/>
      <c r="N116" s="27">
        <v>557</v>
      </c>
      <c r="O116" s="27"/>
      <c r="P116" s="46"/>
      <c r="Q116" s="2" t="str">
        <f>VLOOKUP(B:B,[1]合计!$B:$C,2,0)</f>
        <v>非贫困县</v>
      </c>
      <c r="R116" s="2">
        <f>VLOOKUP(B:B,[1]合计!$B:$L,11,FALSE)</f>
        <v>0</v>
      </c>
    </row>
    <row r="117" s="2" customFormat="1" ht="18" customHeight="1" spans="1:18">
      <c r="A117" s="28">
        <v>89</v>
      </c>
      <c r="B117" s="29" t="s">
        <v>138</v>
      </c>
      <c r="C117" s="27">
        <v>1433</v>
      </c>
      <c r="D117" s="27">
        <f t="shared" si="21"/>
        <v>326</v>
      </c>
      <c r="E117" s="27">
        <f t="shared" ref="E117:E124" si="22">-ROUND(F117*10%,0)</f>
        <v>-36</v>
      </c>
      <c r="F117" s="27">
        <v>362</v>
      </c>
      <c r="G117" s="27">
        <v>0</v>
      </c>
      <c r="H117" s="27">
        <v>0</v>
      </c>
      <c r="I117" s="27">
        <v>0</v>
      </c>
      <c r="J117" s="27">
        <v>71</v>
      </c>
      <c r="K117" s="27">
        <v>85</v>
      </c>
      <c r="L117" s="27"/>
      <c r="M117" s="27"/>
      <c r="N117" s="27">
        <v>1071</v>
      </c>
      <c r="O117" s="27"/>
      <c r="P117" s="46"/>
      <c r="Q117" s="2" t="str">
        <f>VLOOKUP(B:B,[1]合计!$B:$C,2,0)</f>
        <v>贫困</v>
      </c>
      <c r="R117" s="2">
        <f>VLOOKUP(B:B,[1]合计!$B:$L,11,FALSE)</f>
        <v>0</v>
      </c>
    </row>
    <row r="118" ht="18" customHeight="1" spans="1:18">
      <c r="A118" s="28">
        <v>90</v>
      </c>
      <c r="B118" s="29" t="s">
        <v>139</v>
      </c>
      <c r="C118" s="27">
        <v>1831</v>
      </c>
      <c r="D118" s="27">
        <f t="shared" si="21"/>
        <v>324</v>
      </c>
      <c r="E118" s="27">
        <f t="shared" si="22"/>
        <v>-36</v>
      </c>
      <c r="F118" s="27">
        <v>360</v>
      </c>
      <c r="G118" s="27">
        <v>0</v>
      </c>
      <c r="H118" s="27">
        <v>-31</v>
      </c>
      <c r="I118" s="27">
        <v>0</v>
      </c>
      <c r="J118" s="27">
        <v>0</v>
      </c>
      <c r="K118" s="27">
        <v>92</v>
      </c>
      <c r="L118" s="27"/>
      <c r="M118" s="27"/>
      <c r="N118" s="27">
        <v>1471</v>
      </c>
      <c r="O118" s="27"/>
      <c r="P118" s="46"/>
      <c r="Q118" s="2" t="str">
        <f>VLOOKUP(B:B,[1]合计!$B:$C,2,0)</f>
        <v>贫困</v>
      </c>
      <c r="R118" s="2">
        <f>VLOOKUP(B:B,[1]合计!$B:$L,11,FALSE)</f>
        <v>0</v>
      </c>
    </row>
    <row r="119" ht="18" customHeight="1" spans="1:18">
      <c r="A119" s="28">
        <v>91</v>
      </c>
      <c r="B119" s="29" t="s">
        <v>140</v>
      </c>
      <c r="C119" s="27">
        <v>2506</v>
      </c>
      <c r="D119" s="27">
        <f t="shared" si="21"/>
        <v>467</v>
      </c>
      <c r="E119" s="27">
        <f t="shared" si="22"/>
        <v>-52</v>
      </c>
      <c r="F119" s="27">
        <v>519</v>
      </c>
      <c r="G119" s="27">
        <v>0</v>
      </c>
      <c r="H119" s="27">
        <v>0</v>
      </c>
      <c r="I119" s="27">
        <v>0</v>
      </c>
      <c r="J119" s="27">
        <v>88</v>
      </c>
      <c r="K119" s="27">
        <v>106</v>
      </c>
      <c r="L119" s="27"/>
      <c r="M119" s="27"/>
      <c r="N119" s="27">
        <v>1987</v>
      </c>
      <c r="O119" s="27"/>
      <c r="P119" s="46"/>
      <c r="Q119" s="2" t="str">
        <f>VLOOKUP(B:B,[1]合计!$B:$C,2,0)</f>
        <v>贫困</v>
      </c>
      <c r="R119" s="2">
        <f>VLOOKUP(B:B,[1]合计!$B:$L,11,FALSE)</f>
        <v>0</v>
      </c>
    </row>
    <row r="120" ht="18" customHeight="1" spans="1:18">
      <c r="A120" s="28">
        <v>92</v>
      </c>
      <c r="B120" s="29" t="s">
        <v>141</v>
      </c>
      <c r="C120" s="27">
        <v>3794</v>
      </c>
      <c r="D120" s="27">
        <f t="shared" si="21"/>
        <v>770</v>
      </c>
      <c r="E120" s="27">
        <f t="shared" si="22"/>
        <v>-86</v>
      </c>
      <c r="F120" s="27">
        <v>856</v>
      </c>
      <c r="G120" s="27">
        <v>0</v>
      </c>
      <c r="H120" s="27">
        <v>0</v>
      </c>
      <c r="I120" s="27">
        <v>-300</v>
      </c>
      <c r="J120" s="27">
        <v>120</v>
      </c>
      <c r="K120" s="27">
        <v>144</v>
      </c>
      <c r="L120" s="27"/>
      <c r="M120" s="27"/>
      <c r="N120" s="27">
        <v>2938</v>
      </c>
      <c r="O120" s="27"/>
      <c r="P120" s="46"/>
      <c r="Q120" s="2" t="str">
        <f>VLOOKUP(B:B,[1]合计!$B:$C,2,0)</f>
        <v>贫困</v>
      </c>
      <c r="R120" s="2" t="str">
        <f>VLOOKUP(B:B,[1]合计!$B:$L,11,FALSE)</f>
        <v>省级</v>
      </c>
    </row>
    <row r="121" ht="18" customHeight="1" spans="1:18">
      <c r="A121" s="28">
        <v>93</v>
      </c>
      <c r="B121" s="29" t="s">
        <v>142</v>
      </c>
      <c r="C121" s="27">
        <v>3539</v>
      </c>
      <c r="D121" s="27">
        <f t="shared" si="21"/>
        <v>745</v>
      </c>
      <c r="E121" s="27">
        <f t="shared" si="22"/>
        <v>-83</v>
      </c>
      <c r="F121" s="27">
        <v>828</v>
      </c>
      <c r="G121" s="27">
        <v>0</v>
      </c>
      <c r="H121" s="27">
        <v>0</v>
      </c>
      <c r="I121" s="27">
        <v>0</v>
      </c>
      <c r="J121" s="27">
        <v>107</v>
      </c>
      <c r="K121" s="27">
        <v>129</v>
      </c>
      <c r="L121" s="27"/>
      <c r="M121" s="27"/>
      <c r="N121" s="27">
        <v>2711</v>
      </c>
      <c r="O121" s="27"/>
      <c r="P121" s="46"/>
      <c r="Q121" s="2" t="str">
        <f>VLOOKUP(B:B,[1]合计!$B:$C,2,0)</f>
        <v>贫困</v>
      </c>
      <c r="R121" s="2" t="str">
        <f>VLOOKUP(B:B,[1]合计!$B:$L,11,FALSE)</f>
        <v>省级</v>
      </c>
    </row>
    <row r="122" ht="18" customHeight="1" spans="1:18">
      <c r="A122" s="28">
        <v>94</v>
      </c>
      <c r="B122" s="29" t="s">
        <v>143</v>
      </c>
      <c r="C122" s="27">
        <v>2607</v>
      </c>
      <c r="D122" s="27">
        <f t="shared" si="21"/>
        <v>455</v>
      </c>
      <c r="E122" s="27">
        <f t="shared" si="22"/>
        <v>-51</v>
      </c>
      <c r="F122" s="27">
        <v>506</v>
      </c>
      <c r="G122" s="27">
        <v>0</v>
      </c>
      <c r="H122" s="27">
        <v>-57</v>
      </c>
      <c r="I122" s="27">
        <v>0</v>
      </c>
      <c r="J122" s="27">
        <v>0</v>
      </c>
      <c r="K122" s="27">
        <v>105</v>
      </c>
      <c r="L122" s="27"/>
      <c r="M122" s="27"/>
      <c r="N122" s="27">
        <v>2101</v>
      </c>
      <c r="O122" s="27"/>
      <c r="P122" s="46"/>
      <c r="Q122" s="2" t="str">
        <f>VLOOKUP(B:B,[1]合计!$B:$C,2,0)</f>
        <v>贫困</v>
      </c>
      <c r="R122" s="2" t="str">
        <f>VLOOKUP(B:B,[1]合计!$B:$L,11,FALSE)</f>
        <v>省级</v>
      </c>
    </row>
    <row r="123" ht="18" customHeight="1" spans="1:18">
      <c r="A123" s="28">
        <v>95</v>
      </c>
      <c r="B123" s="29" t="s">
        <v>144</v>
      </c>
      <c r="C123" s="27">
        <v>2129</v>
      </c>
      <c r="D123" s="27">
        <f t="shared" si="21"/>
        <v>357</v>
      </c>
      <c r="E123" s="27">
        <f t="shared" si="22"/>
        <v>-40</v>
      </c>
      <c r="F123" s="27">
        <v>397</v>
      </c>
      <c r="G123" s="27">
        <v>0</v>
      </c>
      <c r="H123" s="27">
        <v>0</v>
      </c>
      <c r="I123" s="27">
        <v>0</v>
      </c>
      <c r="J123" s="27">
        <v>82</v>
      </c>
      <c r="K123" s="27">
        <v>98</v>
      </c>
      <c r="L123" s="27"/>
      <c r="M123" s="27"/>
      <c r="N123" s="27">
        <v>1732</v>
      </c>
      <c r="O123" s="27"/>
      <c r="P123" s="46"/>
      <c r="Q123" s="2" t="str">
        <f>VLOOKUP(B:B,[1]合计!$B:$C,2,0)</f>
        <v>贫困</v>
      </c>
      <c r="R123" s="2" t="str">
        <f>VLOOKUP(B:B,[1]合计!$B:$L,11,FALSE)</f>
        <v>省级</v>
      </c>
    </row>
    <row r="124" ht="18" customHeight="1" spans="1:18">
      <c r="A124" s="28">
        <v>96</v>
      </c>
      <c r="B124" s="29" t="s">
        <v>145</v>
      </c>
      <c r="C124" s="27">
        <v>3367</v>
      </c>
      <c r="D124" s="27">
        <f t="shared" si="21"/>
        <v>741</v>
      </c>
      <c r="E124" s="27">
        <f t="shared" si="22"/>
        <v>-82</v>
      </c>
      <c r="F124" s="27">
        <v>823</v>
      </c>
      <c r="G124" s="27">
        <v>0</v>
      </c>
      <c r="H124" s="27">
        <v>0</v>
      </c>
      <c r="I124" s="27">
        <v>0</v>
      </c>
      <c r="J124" s="27">
        <v>103</v>
      </c>
      <c r="K124" s="27">
        <v>124</v>
      </c>
      <c r="L124" s="27"/>
      <c r="M124" s="27"/>
      <c r="N124" s="27">
        <v>2544</v>
      </c>
      <c r="O124" s="27"/>
      <c r="P124" s="46"/>
      <c r="Q124" s="2" t="str">
        <f>VLOOKUP(B:B,[1]合计!$B:$C,2,0)</f>
        <v>贫困</v>
      </c>
      <c r="R124" s="2" t="str">
        <f>VLOOKUP(B:B,[1]合计!$B:$L,11,FALSE)</f>
        <v>省级</v>
      </c>
    </row>
    <row r="125" s="2" customFormat="1" ht="18" customHeight="1" spans="1:18">
      <c r="A125" s="28">
        <v>97</v>
      </c>
      <c r="B125" s="29" t="s">
        <v>146</v>
      </c>
      <c r="C125" s="27">
        <v>1708</v>
      </c>
      <c r="D125" s="27">
        <f t="shared" si="21"/>
        <v>-162</v>
      </c>
      <c r="E125" s="27"/>
      <c r="F125" s="27">
        <v>-162</v>
      </c>
      <c r="G125" s="27">
        <v>0</v>
      </c>
      <c r="H125" s="27">
        <v>-188</v>
      </c>
      <c r="I125" s="27">
        <v>-300</v>
      </c>
      <c r="J125" s="27">
        <v>0</v>
      </c>
      <c r="K125" s="27">
        <v>94</v>
      </c>
      <c r="L125" s="27"/>
      <c r="M125" s="27"/>
      <c r="N125" s="27">
        <v>1870</v>
      </c>
      <c r="O125" s="27"/>
      <c r="P125" s="46"/>
      <c r="Q125" s="2" t="str">
        <f>VLOOKUP(B:B,[1]合计!$B:$C,2,0)</f>
        <v>贫困</v>
      </c>
      <c r="R125" s="2" t="str">
        <f>VLOOKUP(B:B,[1]合计!$B:$L,11,FALSE)</f>
        <v>省级</v>
      </c>
    </row>
    <row r="126" ht="18" customHeight="1" spans="1:18">
      <c r="A126" s="28">
        <v>98</v>
      </c>
      <c r="B126" s="29" t="s">
        <v>147</v>
      </c>
      <c r="C126" s="27">
        <v>2415</v>
      </c>
      <c r="D126" s="27">
        <f t="shared" si="21"/>
        <v>439</v>
      </c>
      <c r="E126" s="27">
        <f>-ROUND(F126*10%,0)</f>
        <v>-49</v>
      </c>
      <c r="F126" s="27">
        <v>488</v>
      </c>
      <c r="G126" s="27">
        <v>0</v>
      </c>
      <c r="H126" s="27">
        <v>0</v>
      </c>
      <c r="I126" s="27">
        <v>0</v>
      </c>
      <c r="J126" s="27">
        <v>86</v>
      </c>
      <c r="K126" s="27">
        <v>103</v>
      </c>
      <c r="L126" s="27"/>
      <c r="M126" s="27"/>
      <c r="N126" s="27">
        <v>1927</v>
      </c>
      <c r="O126" s="27"/>
      <c r="P126" s="46"/>
      <c r="Q126" s="2" t="str">
        <f>VLOOKUP(B:B,[1]合计!$B:$C,2,0)</f>
        <v>贫困</v>
      </c>
      <c r="R126" s="2" t="str">
        <f>VLOOKUP(B:B,[1]合计!$B:$L,11,FALSE)</f>
        <v>省级</v>
      </c>
    </row>
    <row r="127" s="2" customFormat="1" ht="18" customHeight="1" spans="1:18">
      <c r="A127" s="28">
        <v>99</v>
      </c>
      <c r="B127" s="29" t="s">
        <v>148</v>
      </c>
      <c r="C127" s="27">
        <v>2181</v>
      </c>
      <c r="D127" s="27">
        <f t="shared" si="21"/>
        <v>436</v>
      </c>
      <c r="E127" s="27">
        <f>-ROUND(F127*10%,0)</f>
        <v>-48</v>
      </c>
      <c r="F127" s="27">
        <v>484</v>
      </c>
      <c r="G127" s="27">
        <v>0</v>
      </c>
      <c r="H127" s="27">
        <v>0</v>
      </c>
      <c r="I127" s="27">
        <v>0</v>
      </c>
      <c r="J127" s="27">
        <v>88</v>
      </c>
      <c r="K127" s="27">
        <v>106</v>
      </c>
      <c r="L127" s="27"/>
      <c r="M127" s="27"/>
      <c r="N127" s="27">
        <v>1697</v>
      </c>
      <c r="O127" s="27"/>
      <c r="P127" s="46"/>
      <c r="Q127" s="2" t="str">
        <f>VLOOKUP(B:B,[1]合计!$B:$C,2,0)</f>
        <v>贫困</v>
      </c>
      <c r="R127" s="2">
        <f>VLOOKUP(B:B,[1]合计!$B:$L,11,FALSE)</f>
        <v>0</v>
      </c>
    </row>
    <row r="128" s="1" customFormat="1" ht="18" customHeight="1" spans="1:18">
      <c r="A128" s="15"/>
      <c r="B128" s="24" t="s">
        <v>149</v>
      </c>
      <c r="C128" s="25">
        <f t="shared" ref="C128:O128" si="23">SUM(C129:C133)</f>
        <v>20198.2</v>
      </c>
      <c r="D128" s="25">
        <f t="shared" si="23"/>
        <v>5905</v>
      </c>
      <c r="E128" s="25">
        <f t="shared" si="23"/>
        <v>0</v>
      </c>
      <c r="F128" s="25">
        <f t="shared" si="23"/>
        <v>5905</v>
      </c>
      <c r="G128" s="25">
        <f t="shared" si="23"/>
        <v>300</v>
      </c>
      <c r="H128" s="25">
        <f t="shared" si="23"/>
        <v>0</v>
      </c>
      <c r="I128" s="25">
        <f t="shared" si="23"/>
        <v>0</v>
      </c>
      <c r="J128" s="25">
        <f t="shared" si="23"/>
        <v>490</v>
      </c>
      <c r="K128" s="25">
        <f t="shared" si="23"/>
        <v>591</v>
      </c>
      <c r="L128" s="25">
        <f t="shared" si="23"/>
        <v>0</v>
      </c>
      <c r="M128" s="25">
        <f t="shared" si="23"/>
        <v>0</v>
      </c>
      <c r="N128" s="25">
        <f t="shared" si="23"/>
        <v>14293.2</v>
      </c>
      <c r="O128" s="25">
        <f t="shared" si="23"/>
        <v>0</v>
      </c>
      <c r="P128" s="37"/>
      <c r="Q128" s="2">
        <f>VLOOKUP(B:B,[1]合计!$B:$C,2,0)</f>
        <v>0</v>
      </c>
      <c r="R128" s="2">
        <f>VLOOKUP(B:B,[1]合计!$B:$L,11,FALSE)</f>
        <v>0</v>
      </c>
    </row>
    <row r="129" s="1" customFormat="1" ht="18" customHeight="1" spans="1:19">
      <c r="A129" s="22"/>
      <c r="B129" s="26" t="s">
        <v>150</v>
      </c>
      <c r="C129" s="27">
        <v>35</v>
      </c>
      <c r="D129" s="27">
        <f t="shared" ref="D129:D134" si="24">E129+F129</f>
        <v>0</v>
      </c>
      <c r="E129" s="27"/>
      <c r="F129" s="27">
        <v>0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/>
      <c r="N129" s="27">
        <v>35</v>
      </c>
      <c r="O129" s="27"/>
      <c r="P129" s="37"/>
      <c r="Q129" s="2">
        <f>VLOOKUP(B:B,[1]合计!$B:$C,2,0)</f>
        <v>0</v>
      </c>
      <c r="R129" s="2">
        <f>VLOOKUP(B:B,[1]合计!$B:$L,11,FALSE)</f>
        <v>0</v>
      </c>
      <c r="S129" s="48" t="s">
        <v>35</v>
      </c>
    </row>
    <row r="130" ht="18" customHeight="1" spans="1:18">
      <c r="A130" s="28">
        <v>100</v>
      </c>
      <c r="B130" s="29" t="s">
        <v>151</v>
      </c>
      <c r="C130" s="27">
        <v>6161</v>
      </c>
      <c r="D130" s="27">
        <f t="shared" si="24"/>
        <v>1706</v>
      </c>
      <c r="E130" s="27"/>
      <c r="F130" s="27">
        <v>1706</v>
      </c>
      <c r="G130" s="27">
        <v>0</v>
      </c>
      <c r="H130" s="27">
        <v>0</v>
      </c>
      <c r="I130" s="27">
        <v>0</v>
      </c>
      <c r="J130" s="27">
        <v>137</v>
      </c>
      <c r="K130" s="27">
        <v>165</v>
      </c>
      <c r="L130" s="27"/>
      <c r="M130" s="27"/>
      <c r="N130" s="27">
        <v>4455</v>
      </c>
      <c r="O130" s="27"/>
      <c r="P130" s="46"/>
      <c r="Q130" s="2" t="str">
        <f>VLOOKUP(B:B,[1]合计!$B:$C,2,0)</f>
        <v>贫困</v>
      </c>
      <c r="R130" s="2">
        <f>VLOOKUP(B:B,[1]合计!$B:$L,11,FALSE)</f>
        <v>0</v>
      </c>
    </row>
    <row r="131" ht="18" customHeight="1" spans="1:18">
      <c r="A131" s="28">
        <v>101</v>
      </c>
      <c r="B131" s="29" t="s">
        <v>152</v>
      </c>
      <c r="C131" s="27">
        <v>5801.2</v>
      </c>
      <c r="D131" s="27">
        <f t="shared" si="24"/>
        <v>1588</v>
      </c>
      <c r="E131" s="27"/>
      <c r="F131" s="27">
        <v>1588</v>
      </c>
      <c r="G131" s="27">
        <v>0</v>
      </c>
      <c r="H131" s="27">
        <v>0</v>
      </c>
      <c r="I131" s="27">
        <v>0</v>
      </c>
      <c r="J131" s="27">
        <v>141</v>
      </c>
      <c r="K131" s="27">
        <v>170</v>
      </c>
      <c r="L131" s="27"/>
      <c r="M131" s="27"/>
      <c r="N131" s="27">
        <v>4213.2</v>
      </c>
      <c r="O131" s="27"/>
      <c r="P131" s="46"/>
      <c r="Q131" s="2" t="str">
        <f>VLOOKUP(B:B,[1]合计!$B:$C,2,0)</f>
        <v>贫困</v>
      </c>
      <c r="R131" s="2" t="str">
        <f>VLOOKUP(B:B,[1]合计!$B:$L,11,FALSE)</f>
        <v>省级</v>
      </c>
    </row>
    <row r="132" ht="18" customHeight="1" spans="1:18">
      <c r="A132" s="28">
        <v>102</v>
      </c>
      <c r="B132" s="29" t="s">
        <v>153</v>
      </c>
      <c r="C132" s="27">
        <v>4406</v>
      </c>
      <c r="D132" s="27">
        <f t="shared" si="24"/>
        <v>1257</v>
      </c>
      <c r="E132" s="27"/>
      <c r="F132" s="27">
        <v>1257</v>
      </c>
      <c r="G132" s="27">
        <v>0</v>
      </c>
      <c r="H132" s="27">
        <v>0</v>
      </c>
      <c r="I132" s="27">
        <v>0</v>
      </c>
      <c r="J132" s="27">
        <v>114</v>
      </c>
      <c r="K132" s="27">
        <v>137</v>
      </c>
      <c r="L132" s="27"/>
      <c r="M132" s="27"/>
      <c r="N132" s="27">
        <v>3149</v>
      </c>
      <c r="O132" s="27"/>
      <c r="P132" s="46"/>
      <c r="Q132" s="2" t="str">
        <f>VLOOKUP(B:B,[1]合计!$B:$C,2,0)</f>
        <v>贫困</v>
      </c>
      <c r="R132" s="2">
        <f>VLOOKUP(B:B,[1]合计!$B:$L,11,FALSE)</f>
        <v>0</v>
      </c>
    </row>
    <row r="133" s="2" customFormat="1" ht="18" customHeight="1" spans="1:18">
      <c r="A133" s="28">
        <v>103</v>
      </c>
      <c r="B133" s="29" t="s">
        <v>154</v>
      </c>
      <c r="C133" s="27">
        <v>3795</v>
      </c>
      <c r="D133" s="27">
        <f t="shared" si="24"/>
        <v>1354</v>
      </c>
      <c r="E133" s="27"/>
      <c r="F133" s="27">
        <v>1354</v>
      </c>
      <c r="G133" s="27">
        <v>300</v>
      </c>
      <c r="H133" s="27">
        <v>0</v>
      </c>
      <c r="I133" s="27">
        <v>0</v>
      </c>
      <c r="J133" s="27">
        <v>98</v>
      </c>
      <c r="K133" s="27">
        <v>119</v>
      </c>
      <c r="L133" s="27"/>
      <c r="M133" s="27"/>
      <c r="N133" s="27">
        <v>2441</v>
      </c>
      <c r="O133" s="27"/>
      <c r="P133" s="46"/>
      <c r="Q133" s="2" t="str">
        <f>VLOOKUP(B:B,[1]合计!$B:$C,2,0)</f>
        <v>贫困</v>
      </c>
      <c r="R133" s="2">
        <f>VLOOKUP(B:B,[1]合计!$B:$L,11,FALSE)</f>
        <v>0</v>
      </c>
    </row>
    <row r="134" ht="18" customHeight="1" spans="1:19">
      <c r="A134" s="28">
        <v>104</v>
      </c>
      <c r="B134" s="30" t="s">
        <v>155</v>
      </c>
      <c r="C134" s="27">
        <v>3127</v>
      </c>
      <c r="D134" s="27">
        <f t="shared" si="24"/>
        <v>773</v>
      </c>
      <c r="E134" s="27"/>
      <c r="F134" s="27">
        <v>773</v>
      </c>
      <c r="G134" s="27">
        <v>0</v>
      </c>
      <c r="H134" s="27">
        <v>0</v>
      </c>
      <c r="I134" s="27">
        <v>0</v>
      </c>
      <c r="J134" s="27">
        <v>94</v>
      </c>
      <c r="K134" s="27">
        <v>113</v>
      </c>
      <c r="L134" s="27"/>
      <c r="M134" s="27"/>
      <c r="N134" s="27">
        <v>2354</v>
      </c>
      <c r="O134" s="27"/>
      <c r="P134" s="46"/>
      <c r="Q134" s="2" t="str">
        <f>VLOOKUP(B:B,[1]合计!$B:$C,2,0)</f>
        <v>非贫困县</v>
      </c>
      <c r="R134" s="2">
        <f>VLOOKUP(B:B,[1]合计!$B:$L,11,FALSE)</f>
        <v>0</v>
      </c>
      <c r="S134" t="s">
        <v>63</v>
      </c>
    </row>
    <row r="135" s="1" customFormat="1" ht="18" customHeight="1" spans="1:18">
      <c r="A135" s="15"/>
      <c r="B135" s="24" t="s">
        <v>156</v>
      </c>
      <c r="C135" s="25">
        <f t="shared" ref="C135:O135" si="25">SUM(C136:C141)</f>
        <v>14508</v>
      </c>
      <c r="D135" s="25">
        <f t="shared" si="25"/>
        <v>4232</v>
      </c>
      <c r="E135" s="25">
        <f t="shared" si="25"/>
        <v>0</v>
      </c>
      <c r="F135" s="25">
        <f t="shared" si="25"/>
        <v>4232</v>
      </c>
      <c r="G135" s="25">
        <f t="shared" si="25"/>
        <v>1205</v>
      </c>
      <c r="H135" s="25">
        <f t="shared" si="25"/>
        <v>-42</v>
      </c>
      <c r="I135" s="25">
        <f t="shared" si="25"/>
        <v>0</v>
      </c>
      <c r="J135" s="25">
        <f t="shared" si="25"/>
        <v>371</v>
      </c>
      <c r="K135" s="25">
        <f t="shared" si="25"/>
        <v>543</v>
      </c>
      <c r="L135" s="25">
        <f t="shared" si="25"/>
        <v>0</v>
      </c>
      <c r="M135" s="25">
        <f t="shared" si="25"/>
        <v>0</v>
      </c>
      <c r="N135" s="25">
        <f t="shared" si="25"/>
        <v>10276</v>
      </c>
      <c r="O135" s="25">
        <f t="shared" si="25"/>
        <v>0</v>
      </c>
      <c r="P135" s="37"/>
      <c r="Q135" s="2">
        <f>VLOOKUP(B:B,[1]合计!$B:$C,2,0)</f>
        <v>0</v>
      </c>
      <c r="R135" s="2">
        <f>VLOOKUP(B:B,[1]合计!$B:$L,11,FALSE)</f>
        <v>0</v>
      </c>
    </row>
    <row r="136" s="1" customFormat="1" ht="18" customHeight="1" spans="1:19">
      <c r="A136" s="22"/>
      <c r="B136" s="26" t="s">
        <v>157</v>
      </c>
      <c r="C136" s="27">
        <v>30</v>
      </c>
      <c r="D136" s="27">
        <f t="shared" ref="D136:D141" si="26">E136+F136</f>
        <v>0</v>
      </c>
      <c r="E136" s="27"/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/>
      <c r="N136" s="27">
        <v>30</v>
      </c>
      <c r="O136" s="27"/>
      <c r="P136" s="37"/>
      <c r="Q136" s="2">
        <f>VLOOKUP(B:B,[1]合计!$B:$C,2,0)</f>
        <v>0</v>
      </c>
      <c r="R136" s="2">
        <f>VLOOKUP(B:B,[1]合计!$B:$L,11,FALSE)</f>
        <v>0</v>
      </c>
      <c r="S136" s="48" t="s">
        <v>35</v>
      </c>
    </row>
    <row r="137" ht="18" customHeight="1" spans="1:18">
      <c r="A137" s="28">
        <v>105</v>
      </c>
      <c r="B137" s="29" t="s">
        <v>158</v>
      </c>
      <c r="C137" s="27">
        <v>2650</v>
      </c>
      <c r="D137" s="27">
        <f t="shared" si="26"/>
        <v>416</v>
      </c>
      <c r="E137" s="27"/>
      <c r="F137" s="27">
        <v>416</v>
      </c>
      <c r="G137" s="27">
        <v>0</v>
      </c>
      <c r="H137" s="27">
        <v>-42</v>
      </c>
      <c r="I137" s="27">
        <v>0</v>
      </c>
      <c r="J137" s="27">
        <v>0</v>
      </c>
      <c r="K137" s="27">
        <v>96</v>
      </c>
      <c r="L137" s="27"/>
      <c r="M137" s="27"/>
      <c r="N137" s="27">
        <v>2234</v>
      </c>
      <c r="O137" s="27"/>
      <c r="P137" s="46"/>
      <c r="Q137" s="2" t="str">
        <f>VLOOKUP(B:B,[1]合计!$B:$C,2,0)</f>
        <v>贫困</v>
      </c>
      <c r="R137" s="2">
        <f>VLOOKUP(B:B,[1]合计!$B:$L,11,FALSE)</f>
        <v>0</v>
      </c>
    </row>
    <row r="138" ht="18" customHeight="1" spans="1:18">
      <c r="A138" s="28">
        <v>106</v>
      </c>
      <c r="B138" s="29" t="s">
        <v>159</v>
      </c>
      <c r="C138" s="27">
        <v>2924</v>
      </c>
      <c r="D138" s="27">
        <f t="shared" si="26"/>
        <v>694</v>
      </c>
      <c r="E138" s="27"/>
      <c r="F138" s="27">
        <v>694</v>
      </c>
      <c r="G138" s="27">
        <v>0</v>
      </c>
      <c r="H138" s="27">
        <v>0</v>
      </c>
      <c r="I138" s="27">
        <v>0</v>
      </c>
      <c r="J138" s="27">
        <v>97</v>
      </c>
      <c r="K138" s="27">
        <v>117</v>
      </c>
      <c r="L138" s="27"/>
      <c r="M138" s="27"/>
      <c r="N138" s="27">
        <v>2230</v>
      </c>
      <c r="O138" s="27"/>
      <c r="P138" s="46"/>
      <c r="Q138" s="2" t="str">
        <f>VLOOKUP(B:B,[1]合计!$B:$C,2,0)</f>
        <v>贫困</v>
      </c>
      <c r="R138" s="2" t="str">
        <f>VLOOKUP(B:B,[1]合计!$B:$L,11,FALSE)</f>
        <v>省级</v>
      </c>
    </row>
    <row r="139" ht="18" customHeight="1" spans="1:18">
      <c r="A139" s="28">
        <v>107</v>
      </c>
      <c r="B139" s="29" t="s">
        <v>160</v>
      </c>
      <c r="C139" s="27">
        <v>4039</v>
      </c>
      <c r="D139" s="27">
        <f t="shared" si="26"/>
        <v>1538</v>
      </c>
      <c r="E139" s="27"/>
      <c r="F139" s="27">
        <v>1538</v>
      </c>
      <c r="G139" s="27">
        <v>705</v>
      </c>
      <c r="H139" s="27">
        <v>0</v>
      </c>
      <c r="I139" s="27">
        <v>0</v>
      </c>
      <c r="J139" s="27">
        <v>102</v>
      </c>
      <c r="K139" s="27">
        <v>123</v>
      </c>
      <c r="L139" s="27"/>
      <c r="M139" s="27"/>
      <c r="N139" s="27">
        <v>2501</v>
      </c>
      <c r="O139" s="27"/>
      <c r="P139" s="46"/>
      <c r="Q139" s="2" t="str">
        <f>VLOOKUP(B:B,[1]合计!$B:$C,2,0)</f>
        <v>贫困</v>
      </c>
      <c r="R139" s="2" t="str">
        <f>VLOOKUP(B:B,[1]合计!$B:$L,11,FALSE)</f>
        <v>省级</v>
      </c>
    </row>
    <row r="140" ht="18" customHeight="1" spans="1:18">
      <c r="A140" s="28">
        <v>108</v>
      </c>
      <c r="B140" s="29" t="s">
        <v>161</v>
      </c>
      <c r="C140" s="27">
        <v>2464</v>
      </c>
      <c r="D140" s="27">
        <f t="shared" si="26"/>
        <v>615</v>
      </c>
      <c r="E140" s="27"/>
      <c r="F140" s="27">
        <v>615</v>
      </c>
      <c r="G140" s="27">
        <v>0</v>
      </c>
      <c r="H140" s="27">
        <v>0</v>
      </c>
      <c r="I140" s="27">
        <v>0</v>
      </c>
      <c r="J140" s="27">
        <v>90</v>
      </c>
      <c r="K140" s="27">
        <v>108</v>
      </c>
      <c r="L140" s="27"/>
      <c r="M140" s="27"/>
      <c r="N140" s="27">
        <v>1849</v>
      </c>
      <c r="O140" s="27"/>
      <c r="P140" s="46"/>
      <c r="Q140" s="2" t="str">
        <f>VLOOKUP(B:B,[1]合计!$B:$C,2,0)</f>
        <v>贫困</v>
      </c>
      <c r="R140" s="2" t="str">
        <f>VLOOKUP(B:B,[1]合计!$B:$L,11,FALSE)</f>
        <v>省级</v>
      </c>
    </row>
    <row r="141" ht="22" customHeight="1" spans="1:18">
      <c r="A141" s="28">
        <v>109</v>
      </c>
      <c r="B141" s="29" t="s">
        <v>162</v>
      </c>
      <c r="C141" s="27">
        <v>2401</v>
      </c>
      <c r="D141" s="27">
        <f t="shared" si="26"/>
        <v>969</v>
      </c>
      <c r="E141" s="27"/>
      <c r="F141" s="27">
        <v>969</v>
      </c>
      <c r="G141" s="27">
        <v>500</v>
      </c>
      <c r="H141" s="27">
        <v>0</v>
      </c>
      <c r="I141" s="27">
        <v>0</v>
      </c>
      <c r="J141" s="27">
        <v>82</v>
      </c>
      <c r="K141" s="27">
        <v>99</v>
      </c>
      <c r="L141" s="27"/>
      <c r="M141" s="27"/>
      <c r="N141" s="27">
        <v>1432</v>
      </c>
      <c r="O141" s="27"/>
      <c r="P141" s="46"/>
      <c r="Q141" s="2" t="str">
        <f>VLOOKUP(B:B,[1]合计!$B:$C,2,0)</f>
        <v>非贫困县</v>
      </c>
      <c r="R141" s="2">
        <f>VLOOKUP(B:B,[1]合计!$B:$L,11,FALSE)</f>
        <v>0</v>
      </c>
    </row>
    <row r="142" s="1" customFormat="1" ht="18" customHeight="1" spans="1:18">
      <c r="A142" s="15"/>
      <c r="B142" s="24" t="s">
        <v>163</v>
      </c>
      <c r="C142" s="25">
        <f t="shared" ref="C142:O142" si="27">SUM(C143:C148)</f>
        <v>16043</v>
      </c>
      <c r="D142" s="25">
        <f t="shared" si="27"/>
        <v>3247</v>
      </c>
      <c r="E142" s="25">
        <f t="shared" si="27"/>
        <v>0</v>
      </c>
      <c r="F142" s="25">
        <f t="shared" si="27"/>
        <v>3247</v>
      </c>
      <c r="G142" s="25">
        <f t="shared" si="27"/>
        <v>0</v>
      </c>
      <c r="H142" s="25">
        <f t="shared" si="27"/>
        <v>-318</v>
      </c>
      <c r="I142" s="25">
        <f t="shared" si="27"/>
        <v>0</v>
      </c>
      <c r="J142" s="25">
        <f t="shared" si="27"/>
        <v>146</v>
      </c>
      <c r="K142" s="25">
        <f t="shared" si="27"/>
        <v>571</v>
      </c>
      <c r="L142" s="25">
        <f t="shared" si="27"/>
        <v>0</v>
      </c>
      <c r="M142" s="25">
        <f t="shared" si="27"/>
        <v>0</v>
      </c>
      <c r="N142" s="25">
        <f t="shared" si="27"/>
        <v>12796</v>
      </c>
      <c r="O142" s="25">
        <f t="shared" si="27"/>
        <v>0</v>
      </c>
      <c r="P142" s="37"/>
      <c r="Q142" s="2">
        <f>VLOOKUP(B:B,[1]合计!$B:$C,2,0)</f>
        <v>0</v>
      </c>
      <c r="R142" s="2">
        <f>VLOOKUP(B:B,[1]合计!$B:$L,11,FALSE)</f>
        <v>0</v>
      </c>
    </row>
    <row r="143" s="1" customFormat="1" ht="18" customHeight="1" spans="1:19">
      <c r="A143" s="22"/>
      <c r="B143" s="26" t="s">
        <v>164</v>
      </c>
      <c r="C143" s="27">
        <v>30</v>
      </c>
      <c r="D143" s="27">
        <f t="shared" ref="D143:D148" si="28">E143+F143</f>
        <v>0</v>
      </c>
      <c r="E143" s="27"/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/>
      <c r="N143" s="27">
        <v>30</v>
      </c>
      <c r="O143" s="27"/>
      <c r="P143" s="37"/>
      <c r="Q143" s="2">
        <f>VLOOKUP(B:B,[1]合计!$B:$C,2,0)</f>
        <v>0</v>
      </c>
      <c r="R143" s="2">
        <f>VLOOKUP(B:B,[1]合计!$B:$L,11,FALSE)</f>
        <v>0</v>
      </c>
      <c r="S143" s="48" t="s">
        <v>35</v>
      </c>
    </row>
    <row r="144" ht="18" customHeight="1" spans="1:18">
      <c r="A144" s="28">
        <v>110</v>
      </c>
      <c r="B144" s="29" t="s">
        <v>165</v>
      </c>
      <c r="C144" s="27">
        <v>1185</v>
      </c>
      <c r="D144" s="27">
        <f t="shared" si="28"/>
        <v>94</v>
      </c>
      <c r="E144" s="27"/>
      <c r="F144" s="27">
        <v>94</v>
      </c>
      <c r="G144" s="27">
        <v>0</v>
      </c>
      <c r="H144" s="27">
        <v>0</v>
      </c>
      <c r="I144" s="27">
        <v>0</v>
      </c>
      <c r="J144" s="27">
        <v>0</v>
      </c>
      <c r="K144" s="27">
        <v>71</v>
      </c>
      <c r="L144" s="27"/>
      <c r="M144" s="27"/>
      <c r="N144" s="27">
        <v>1091</v>
      </c>
      <c r="O144" s="27"/>
      <c r="P144" s="46"/>
      <c r="Q144" s="2" t="str">
        <f>VLOOKUP(B:B,[1]合计!$B:$C,2,0)</f>
        <v>非贫困县</v>
      </c>
      <c r="R144" s="2">
        <f>VLOOKUP(B:B,[1]合计!$B:$L,11,FALSE)</f>
        <v>0</v>
      </c>
    </row>
    <row r="145" ht="18" customHeight="1" spans="1:18">
      <c r="A145" s="28">
        <v>111</v>
      </c>
      <c r="B145" s="29" t="s">
        <v>166</v>
      </c>
      <c r="C145" s="27">
        <v>3605</v>
      </c>
      <c r="D145" s="27">
        <f t="shared" si="28"/>
        <v>905</v>
      </c>
      <c r="E145" s="27"/>
      <c r="F145" s="27">
        <v>905</v>
      </c>
      <c r="G145" s="27">
        <v>0</v>
      </c>
      <c r="H145" s="27">
        <v>-40</v>
      </c>
      <c r="I145" s="27">
        <v>0</v>
      </c>
      <c r="J145" s="27">
        <v>0</v>
      </c>
      <c r="K145" s="27">
        <v>128</v>
      </c>
      <c r="L145" s="27"/>
      <c r="M145" s="27"/>
      <c r="N145" s="27">
        <v>2700</v>
      </c>
      <c r="O145" s="27"/>
      <c r="P145" s="46"/>
      <c r="Q145" s="2" t="str">
        <f>VLOOKUP(B:B,[1]合计!$B:$C,2,0)</f>
        <v>贫困</v>
      </c>
      <c r="R145" s="2" t="str">
        <f>VLOOKUP(B:B,[1]合计!$B:$L,11,FALSE)</f>
        <v>省级</v>
      </c>
    </row>
    <row r="146" ht="18" customHeight="1" spans="1:18">
      <c r="A146" s="28">
        <v>112</v>
      </c>
      <c r="B146" s="29" t="s">
        <v>167</v>
      </c>
      <c r="C146" s="27">
        <v>1669</v>
      </c>
      <c r="D146" s="27">
        <f t="shared" si="28"/>
        <v>414</v>
      </c>
      <c r="E146" s="27"/>
      <c r="F146" s="27">
        <v>414</v>
      </c>
      <c r="G146" s="27">
        <v>0</v>
      </c>
      <c r="H146" s="27">
        <v>0</v>
      </c>
      <c r="I146" s="27">
        <v>0</v>
      </c>
      <c r="J146" s="27">
        <v>72</v>
      </c>
      <c r="K146" s="27">
        <v>87</v>
      </c>
      <c r="L146" s="27"/>
      <c r="M146" s="27"/>
      <c r="N146" s="27">
        <v>1255</v>
      </c>
      <c r="O146" s="27"/>
      <c r="P146" s="46"/>
      <c r="Q146" s="2" t="str">
        <f>VLOOKUP(B:B,[1]合计!$B:$C,2,0)</f>
        <v>非贫困县</v>
      </c>
      <c r="R146" s="2">
        <f>VLOOKUP(B:B,[1]合计!$B:$L,11,FALSE)</f>
        <v>0</v>
      </c>
    </row>
    <row r="147" ht="18" customHeight="1" spans="1:18">
      <c r="A147" s="28">
        <v>113</v>
      </c>
      <c r="B147" s="29" t="s">
        <v>168</v>
      </c>
      <c r="C147" s="27">
        <v>7754</v>
      </c>
      <c r="D147" s="27">
        <f t="shared" si="28"/>
        <v>1514</v>
      </c>
      <c r="E147" s="27"/>
      <c r="F147" s="27">
        <v>1514</v>
      </c>
      <c r="G147" s="27">
        <v>0</v>
      </c>
      <c r="H147" s="27">
        <v>-278</v>
      </c>
      <c r="I147" s="27">
        <v>0</v>
      </c>
      <c r="J147" s="27">
        <v>0</v>
      </c>
      <c r="K147" s="27">
        <v>196</v>
      </c>
      <c r="L147" s="27"/>
      <c r="M147" s="27"/>
      <c r="N147" s="27">
        <v>6240</v>
      </c>
      <c r="O147" s="27"/>
      <c r="P147" s="46"/>
      <c r="Q147" s="2" t="str">
        <f>VLOOKUP(B:B,[1]合计!$B:$C,2,0)</f>
        <v>深度贫困</v>
      </c>
      <c r="R147" s="2" t="str">
        <f>VLOOKUP(B:B,[1]合计!$B:$L,11,FALSE)</f>
        <v>国家级</v>
      </c>
    </row>
    <row r="148" ht="18" customHeight="1" spans="1:18">
      <c r="A148" s="28">
        <v>114</v>
      </c>
      <c r="B148" s="29" t="s">
        <v>169</v>
      </c>
      <c r="C148" s="27">
        <v>1800</v>
      </c>
      <c r="D148" s="27">
        <f t="shared" si="28"/>
        <v>320</v>
      </c>
      <c r="E148" s="27"/>
      <c r="F148" s="27">
        <v>320</v>
      </c>
      <c r="G148" s="27">
        <v>0</v>
      </c>
      <c r="H148" s="27">
        <v>0</v>
      </c>
      <c r="I148" s="27">
        <v>0</v>
      </c>
      <c r="J148" s="27">
        <v>74</v>
      </c>
      <c r="K148" s="27">
        <v>89</v>
      </c>
      <c r="L148" s="27"/>
      <c r="M148" s="27"/>
      <c r="N148" s="27">
        <v>1480</v>
      </c>
      <c r="O148" s="27"/>
      <c r="P148" s="46"/>
      <c r="Q148" s="2" t="str">
        <f>VLOOKUP(B:B,[1]合计!$B:$C,2,0)</f>
        <v>贫困</v>
      </c>
      <c r="R148" s="2">
        <f>VLOOKUP(B:B,[1]合计!$B:$L,11,FALSE)</f>
        <v>0</v>
      </c>
    </row>
    <row r="149" s="1" customFormat="1" ht="18" customHeight="1" spans="1:18">
      <c r="A149" s="15"/>
      <c r="B149" s="24" t="s">
        <v>170</v>
      </c>
      <c r="C149" s="25">
        <f t="shared" ref="C149:O149" si="29">SUM(C150:C154)</f>
        <v>46176</v>
      </c>
      <c r="D149" s="25">
        <f t="shared" si="29"/>
        <v>20000</v>
      </c>
      <c r="E149" s="25">
        <f t="shared" si="29"/>
        <v>0</v>
      </c>
      <c r="F149" s="25">
        <f t="shared" si="29"/>
        <v>20000</v>
      </c>
      <c r="G149" s="25">
        <f t="shared" si="29"/>
        <v>0</v>
      </c>
      <c r="H149" s="25">
        <f t="shared" si="29"/>
        <v>-121</v>
      </c>
      <c r="I149" s="25">
        <f t="shared" si="29"/>
        <v>-300</v>
      </c>
      <c r="J149" s="25">
        <f t="shared" si="29"/>
        <v>642</v>
      </c>
      <c r="K149" s="25">
        <f t="shared" si="29"/>
        <v>1100</v>
      </c>
      <c r="L149" s="25">
        <f t="shared" si="29"/>
        <v>0</v>
      </c>
      <c r="M149" s="25">
        <f t="shared" si="29"/>
        <v>0</v>
      </c>
      <c r="N149" s="25">
        <f t="shared" si="29"/>
        <v>26176</v>
      </c>
      <c r="O149" s="25">
        <f t="shared" si="29"/>
        <v>0</v>
      </c>
      <c r="P149" s="37"/>
      <c r="Q149" s="2">
        <f>VLOOKUP(B:B,[1]合计!$B:$C,2,0)</f>
        <v>0</v>
      </c>
      <c r="R149" s="2">
        <f>VLOOKUP(B:B,[1]合计!$B:$L,11,FALSE)</f>
        <v>0</v>
      </c>
    </row>
    <row r="150" s="1" customFormat="1" ht="18" customHeight="1" spans="1:19">
      <c r="A150" s="22"/>
      <c r="B150" s="26" t="s">
        <v>171</v>
      </c>
      <c r="C150" s="27">
        <v>65</v>
      </c>
      <c r="D150" s="27">
        <f>E150+F150</f>
        <v>0</v>
      </c>
      <c r="E150" s="27"/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/>
      <c r="N150" s="27">
        <v>65</v>
      </c>
      <c r="O150" s="27"/>
      <c r="P150" s="37"/>
      <c r="Q150" s="2">
        <f>VLOOKUP(B:B,[1]合计!$B:$C,2,0)</f>
        <v>0</v>
      </c>
      <c r="R150" s="2">
        <f>VLOOKUP(B:B,[1]合计!$B:$L,11,FALSE)</f>
        <v>0</v>
      </c>
      <c r="S150" s="48" t="s">
        <v>35</v>
      </c>
    </row>
    <row r="151" ht="18" customHeight="1" spans="1:18">
      <c r="A151" s="28">
        <v>115</v>
      </c>
      <c r="B151" s="29" t="s">
        <v>172</v>
      </c>
      <c r="C151" s="27">
        <v>14414</v>
      </c>
      <c r="D151" s="27">
        <f>E151+F151</f>
        <v>5899</v>
      </c>
      <c r="E151" s="27"/>
      <c r="F151" s="27">
        <v>5899</v>
      </c>
      <c r="G151" s="27">
        <v>0</v>
      </c>
      <c r="H151" s="27">
        <v>-121</v>
      </c>
      <c r="I151" s="27">
        <v>-300</v>
      </c>
      <c r="J151" s="27">
        <v>0</v>
      </c>
      <c r="K151" s="27">
        <v>328</v>
      </c>
      <c r="L151" s="27"/>
      <c r="M151" s="27"/>
      <c r="N151" s="27">
        <v>8515</v>
      </c>
      <c r="O151" s="27"/>
      <c r="P151" s="46"/>
      <c r="Q151" s="2" t="str">
        <f>VLOOKUP(B:B,[1]合计!$B:$C,2,0)</f>
        <v>深度贫困</v>
      </c>
      <c r="R151" s="2" t="str">
        <f>VLOOKUP(B:B,[1]合计!$B:$L,11,FALSE)</f>
        <v>国家级</v>
      </c>
    </row>
    <row r="152" ht="18" customHeight="1" spans="1:18">
      <c r="A152" s="28">
        <v>116</v>
      </c>
      <c r="B152" s="29" t="s">
        <v>173</v>
      </c>
      <c r="C152" s="27">
        <v>12173</v>
      </c>
      <c r="D152" s="27">
        <f>E152+F152</f>
        <v>5400</v>
      </c>
      <c r="E152" s="27"/>
      <c r="F152" s="27">
        <v>5400</v>
      </c>
      <c r="G152" s="27">
        <v>0</v>
      </c>
      <c r="H152" s="27">
        <v>0</v>
      </c>
      <c r="I152" s="27">
        <v>0</v>
      </c>
      <c r="J152" s="27">
        <v>247</v>
      </c>
      <c r="K152" s="27">
        <v>297</v>
      </c>
      <c r="L152" s="27"/>
      <c r="M152" s="27"/>
      <c r="N152" s="27">
        <v>6773</v>
      </c>
      <c r="O152" s="27"/>
      <c r="P152" s="46"/>
      <c r="Q152" s="2" t="str">
        <f>VLOOKUP(B:B,[1]合计!$B:$C,2,0)</f>
        <v>深度贫困</v>
      </c>
      <c r="R152" s="2" t="str">
        <f>VLOOKUP(B:B,[1]合计!$B:$L,11,FALSE)</f>
        <v>国家级</v>
      </c>
    </row>
    <row r="153" ht="18" customHeight="1" spans="1:18">
      <c r="A153" s="28">
        <v>117</v>
      </c>
      <c r="B153" s="29" t="s">
        <v>174</v>
      </c>
      <c r="C153" s="27">
        <v>7115</v>
      </c>
      <c r="D153" s="27">
        <f>E153+F153</f>
        <v>3298</v>
      </c>
      <c r="E153" s="27"/>
      <c r="F153" s="27">
        <v>3298</v>
      </c>
      <c r="G153" s="27">
        <v>0</v>
      </c>
      <c r="H153" s="27">
        <v>0</v>
      </c>
      <c r="I153" s="27">
        <v>0</v>
      </c>
      <c r="J153" s="27">
        <v>152</v>
      </c>
      <c r="K153" s="27">
        <v>183</v>
      </c>
      <c r="L153" s="27"/>
      <c r="M153" s="27"/>
      <c r="N153" s="27">
        <v>3817</v>
      </c>
      <c r="O153" s="27"/>
      <c r="P153" s="46"/>
      <c r="Q153" s="2" t="str">
        <f>VLOOKUP(B:B,[1]合计!$B:$C,2,0)</f>
        <v>深度贫困</v>
      </c>
      <c r="R153" s="2" t="str">
        <f>VLOOKUP(B:B,[1]合计!$B:$L,11,FALSE)</f>
        <v>国家级</v>
      </c>
    </row>
    <row r="154" ht="18" customHeight="1" spans="1:18">
      <c r="A154" s="28">
        <v>118</v>
      </c>
      <c r="B154" s="29" t="s">
        <v>175</v>
      </c>
      <c r="C154" s="27">
        <v>12409</v>
      </c>
      <c r="D154" s="27">
        <f>E154+F154</f>
        <v>5403</v>
      </c>
      <c r="E154" s="27"/>
      <c r="F154" s="27">
        <v>5403</v>
      </c>
      <c r="G154" s="27">
        <v>0</v>
      </c>
      <c r="H154" s="27">
        <v>0</v>
      </c>
      <c r="I154" s="27">
        <v>0</v>
      </c>
      <c r="J154" s="27">
        <v>243</v>
      </c>
      <c r="K154" s="27">
        <v>292</v>
      </c>
      <c r="L154" s="27"/>
      <c r="M154" s="27"/>
      <c r="N154" s="27">
        <v>7006</v>
      </c>
      <c r="O154" s="27"/>
      <c r="P154" s="46"/>
      <c r="Q154" s="2" t="str">
        <f>VLOOKUP(B:B,[1]合计!$B:$C,2,0)</f>
        <v>深度贫困</v>
      </c>
      <c r="R154" s="2" t="str">
        <f>VLOOKUP(B:B,[1]合计!$B:$L,11,FALSE)</f>
        <v>国家级</v>
      </c>
    </row>
    <row r="155" s="1" customFormat="1" ht="18" customHeight="1" spans="1:18">
      <c r="A155" s="15"/>
      <c r="B155" s="24" t="s">
        <v>176</v>
      </c>
      <c r="C155" s="25">
        <f t="shared" ref="C155:O155" si="30">SUM(C156:C159)</f>
        <v>31260</v>
      </c>
      <c r="D155" s="25">
        <f t="shared" si="30"/>
        <v>20000</v>
      </c>
      <c r="E155" s="25">
        <f t="shared" si="30"/>
        <v>0</v>
      </c>
      <c r="F155" s="25">
        <f t="shared" si="30"/>
        <v>20000</v>
      </c>
      <c r="G155" s="25">
        <f t="shared" si="30"/>
        <v>300</v>
      </c>
      <c r="H155" s="25">
        <f t="shared" si="30"/>
        <v>-576</v>
      </c>
      <c r="I155" s="25">
        <f t="shared" si="30"/>
        <v>0</v>
      </c>
      <c r="J155" s="25">
        <f t="shared" si="30"/>
        <v>330</v>
      </c>
      <c r="K155" s="25">
        <f t="shared" si="30"/>
        <v>519</v>
      </c>
      <c r="L155" s="25">
        <f t="shared" si="30"/>
        <v>0</v>
      </c>
      <c r="M155" s="25">
        <f t="shared" si="30"/>
        <v>0</v>
      </c>
      <c r="N155" s="25">
        <f t="shared" si="30"/>
        <v>11260</v>
      </c>
      <c r="O155" s="25">
        <f t="shared" si="30"/>
        <v>0</v>
      </c>
      <c r="P155" s="37"/>
      <c r="Q155" s="2">
        <f>VLOOKUP(B:B,[1]合计!$B:$C,2,0)</f>
        <v>0</v>
      </c>
      <c r="R155" s="2">
        <f>VLOOKUP(B:B,[1]合计!$B:$L,11,FALSE)</f>
        <v>0</v>
      </c>
    </row>
    <row r="156" s="1" customFormat="1" ht="18" customHeight="1" spans="1:19">
      <c r="A156" s="22"/>
      <c r="B156" s="26" t="s">
        <v>177</v>
      </c>
      <c r="C156" s="27">
        <v>35</v>
      </c>
      <c r="D156" s="27">
        <f>E156+F156</f>
        <v>0</v>
      </c>
      <c r="E156" s="27"/>
      <c r="F156" s="27">
        <v>0</v>
      </c>
      <c r="G156" s="27">
        <v>0</v>
      </c>
      <c r="H156" s="27">
        <v>0</v>
      </c>
      <c r="I156" s="27">
        <v>0</v>
      </c>
      <c r="J156" s="27">
        <v>0</v>
      </c>
      <c r="K156" s="27">
        <v>0</v>
      </c>
      <c r="L156" s="27">
        <v>0</v>
      </c>
      <c r="M156" s="27"/>
      <c r="N156" s="27">
        <v>35</v>
      </c>
      <c r="O156" s="27"/>
      <c r="P156" s="37"/>
      <c r="Q156" s="2">
        <f>VLOOKUP(B:B,[1]合计!$B:$C,2,0)</f>
        <v>0</v>
      </c>
      <c r="R156" s="2">
        <f>VLOOKUP(B:B,[1]合计!$B:$L,11,FALSE)</f>
        <v>0</v>
      </c>
      <c r="S156" s="48" t="s">
        <v>35</v>
      </c>
    </row>
    <row r="157" ht="18" customHeight="1" spans="1:18">
      <c r="A157" s="28">
        <v>119</v>
      </c>
      <c r="B157" s="29" t="s">
        <v>178</v>
      </c>
      <c r="C157" s="27">
        <v>9494</v>
      </c>
      <c r="D157" s="27">
        <f>E157+F157</f>
        <v>5629</v>
      </c>
      <c r="E157" s="27"/>
      <c r="F157" s="27">
        <v>5629</v>
      </c>
      <c r="G157" s="27">
        <v>0</v>
      </c>
      <c r="H157" s="27">
        <v>0</v>
      </c>
      <c r="I157" s="27">
        <v>0</v>
      </c>
      <c r="J157" s="27">
        <v>132</v>
      </c>
      <c r="K157" s="27">
        <v>159</v>
      </c>
      <c r="L157" s="27"/>
      <c r="M157" s="27"/>
      <c r="N157" s="27">
        <v>3865</v>
      </c>
      <c r="O157" s="27"/>
      <c r="P157" s="46"/>
      <c r="Q157" s="2" t="str">
        <f>VLOOKUP(B:B,[1]合计!$B:$C,2,0)</f>
        <v>深度贫困</v>
      </c>
      <c r="R157" s="2" t="str">
        <f>VLOOKUP(B:B,[1]合计!$B:$L,11,FALSE)</f>
        <v>国家级</v>
      </c>
    </row>
    <row r="158" ht="18" customHeight="1" spans="1:18">
      <c r="A158" s="28">
        <v>120</v>
      </c>
      <c r="B158" s="29" t="s">
        <v>179</v>
      </c>
      <c r="C158" s="27">
        <v>14142</v>
      </c>
      <c r="D158" s="27">
        <f>E158+F158</f>
        <v>9677</v>
      </c>
      <c r="E158" s="27"/>
      <c r="F158" s="27">
        <v>9677</v>
      </c>
      <c r="G158" s="27">
        <v>0</v>
      </c>
      <c r="H158" s="27">
        <v>0</v>
      </c>
      <c r="I158" s="27">
        <v>0</v>
      </c>
      <c r="J158" s="27">
        <v>198</v>
      </c>
      <c r="K158" s="27">
        <v>238</v>
      </c>
      <c r="L158" s="27"/>
      <c r="M158" s="27"/>
      <c r="N158" s="27">
        <v>4465</v>
      </c>
      <c r="O158" s="27"/>
      <c r="P158" s="46"/>
      <c r="Q158" s="2" t="str">
        <f>VLOOKUP(B:B,[1]合计!$B:$C,2,0)</f>
        <v>深度贫困</v>
      </c>
      <c r="R158" s="2" t="str">
        <f>VLOOKUP(B:B,[1]合计!$B:$L,11,FALSE)</f>
        <v>国家级</v>
      </c>
    </row>
    <row r="159" ht="18" customHeight="1" spans="1:18">
      <c r="A159" s="28">
        <v>121</v>
      </c>
      <c r="B159" s="29" t="s">
        <v>180</v>
      </c>
      <c r="C159" s="27">
        <v>7589</v>
      </c>
      <c r="D159" s="27">
        <f>E159+F159</f>
        <v>4694</v>
      </c>
      <c r="E159" s="27"/>
      <c r="F159" s="27">
        <v>4694</v>
      </c>
      <c r="G159" s="27">
        <v>300</v>
      </c>
      <c r="H159" s="27">
        <v>-576</v>
      </c>
      <c r="I159" s="27">
        <v>0</v>
      </c>
      <c r="J159" s="27">
        <v>0</v>
      </c>
      <c r="K159" s="27">
        <v>122</v>
      </c>
      <c r="L159" s="27"/>
      <c r="M159" s="27"/>
      <c r="N159" s="27">
        <v>2895</v>
      </c>
      <c r="O159" s="27"/>
      <c r="P159" s="46"/>
      <c r="Q159" s="2" t="str">
        <f>VLOOKUP(B:B,[1]合计!$B:$C,2,0)</f>
        <v>深度贫困</v>
      </c>
      <c r="R159" s="2" t="str">
        <f>VLOOKUP(B:B,[1]合计!$B:$L,11,FALSE)</f>
        <v>国家级</v>
      </c>
    </row>
    <row r="160" s="1" customFormat="1" ht="18" customHeight="1" spans="1:18">
      <c r="A160" s="15"/>
      <c r="B160" s="24" t="s">
        <v>181</v>
      </c>
      <c r="C160" s="25">
        <f t="shared" ref="C160:O160" si="31">SUM(C161:C169)</f>
        <v>22969</v>
      </c>
      <c r="D160" s="25">
        <f t="shared" si="31"/>
        <v>4532</v>
      </c>
      <c r="E160" s="25">
        <f t="shared" si="31"/>
        <v>0</v>
      </c>
      <c r="F160" s="25">
        <f t="shared" si="31"/>
        <v>4532</v>
      </c>
      <c r="G160" s="25">
        <f t="shared" si="31"/>
        <v>300</v>
      </c>
      <c r="H160" s="25">
        <f t="shared" si="31"/>
        <v>-1446</v>
      </c>
      <c r="I160" s="25">
        <f t="shared" si="31"/>
        <v>0</v>
      </c>
      <c r="J160" s="25">
        <f t="shared" si="31"/>
        <v>0</v>
      </c>
      <c r="K160" s="25">
        <f t="shared" si="31"/>
        <v>783</v>
      </c>
      <c r="L160" s="25">
        <f t="shared" si="31"/>
        <v>0</v>
      </c>
      <c r="M160" s="25">
        <f t="shared" si="31"/>
        <v>0</v>
      </c>
      <c r="N160" s="25">
        <f t="shared" si="31"/>
        <v>18437</v>
      </c>
      <c r="O160" s="25">
        <f t="shared" si="31"/>
        <v>0</v>
      </c>
      <c r="P160" s="37"/>
      <c r="Q160" s="2">
        <f>VLOOKUP(B:B,[1]合计!$B:$C,2,0)</f>
        <v>0</v>
      </c>
      <c r="R160" s="2">
        <f>VLOOKUP(B:B,[1]合计!$B:$L,11,FALSE)</f>
        <v>0</v>
      </c>
    </row>
    <row r="161" s="1" customFormat="1" ht="18" customHeight="1" spans="1:19">
      <c r="A161" s="22"/>
      <c r="B161" s="26" t="s">
        <v>182</v>
      </c>
      <c r="C161" s="27">
        <v>40</v>
      </c>
      <c r="D161" s="27">
        <f t="shared" ref="D161:D169" si="32">E161+F161</f>
        <v>0</v>
      </c>
      <c r="E161" s="27"/>
      <c r="F161" s="27">
        <v>0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/>
      <c r="N161" s="27">
        <v>40</v>
      </c>
      <c r="O161" s="27"/>
      <c r="P161" s="37"/>
      <c r="Q161" s="2">
        <f>VLOOKUP(B:B,[1]合计!$B:$C,2,0)</f>
        <v>0</v>
      </c>
      <c r="R161" s="2">
        <f>VLOOKUP(B:B,[1]合计!$B:$L,11,FALSE)</f>
        <v>0</v>
      </c>
      <c r="S161" s="48" t="s">
        <v>35</v>
      </c>
    </row>
    <row r="162" ht="18" customHeight="1" spans="1:18">
      <c r="A162" s="28">
        <v>122</v>
      </c>
      <c r="B162" s="29" t="s">
        <v>183</v>
      </c>
      <c r="C162" s="27">
        <v>5597</v>
      </c>
      <c r="D162" s="27">
        <f t="shared" si="32"/>
        <v>1230</v>
      </c>
      <c r="E162" s="27"/>
      <c r="F162" s="27">
        <v>1230</v>
      </c>
      <c r="G162" s="27">
        <v>0</v>
      </c>
      <c r="H162" s="27">
        <v>-140</v>
      </c>
      <c r="I162" s="27">
        <v>0</v>
      </c>
      <c r="J162" s="27">
        <v>0</v>
      </c>
      <c r="K162" s="27">
        <v>134</v>
      </c>
      <c r="L162" s="27"/>
      <c r="M162" s="27"/>
      <c r="N162" s="27">
        <v>4367</v>
      </c>
      <c r="O162" s="27"/>
      <c r="P162" s="46"/>
      <c r="Q162" s="2" t="str">
        <f>VLOOKUP(B:B,[1]合计!$B:$C,2,0)</f>
        <v>贫困</v>
      </c>
      <c r="R162" s="2" t="str">
        <f>VLOOKUP(B:B,[1]合计!$B:$L,11,FALSE)</f>
        <v>省级</v>
      </c>
    </row>
    <row r="163" ht="18" customHeight="1" spans="1:18">
      <c r="A163" s="28">
        <v>123</v>
      </c>
      <c r="B163" s="29" t="s">
        <v>184</v>
      </c>
      <c r="C163" s="27">
        <v>3371</v>
      </c>
      <c r="D163" s="27">
        <f t="shared" si="32"/>
        <v>733</v>
      </c>
      <c r="E163" s="27"/>
      <c r="F163" s="27">
        <v>733</v>
      </c>
      <c r="G163" s="27">
        <v>0</v>
      </c>
      <c r="H163" s="27">
        <v>-86</v>
      </c>
      <c r="I163" s="27">
        <v>0</v>
      </c>
      <c r="J163" s="27">
        <v>0</v>
      </c>
      <c r="K163" s="27">
        <v>104</v>
      </c>
      <c r="L163" s="27"/>
      <c r="M163" s="27"/>
      <c r="N163" s="27">
        <v>2638</v>
      </c>
      <c r="O163" s="27"/>
      <c r="P163" s="46"/>
      <c r="Q163" s="2" t="str">
        <f>VLOOKUP(B:B,[1]合计!$B:$C,2,0)</f>
        <v>贫困</v>
      </c>
      <c r="R163" s="2">
        <f>VLOOKUP(B:B,[1]合计!$B:$L,11,FALSE)</f>
        <v>0</v>
      </c>
    </row>
    <row r="164" ht="18" customHeight="1" spans="1:18">
      <c r="A164" s="28">
        <v>124</v>
      </c>
      <c r="B164" s="29" t="s">
        <v>185</v>
      </c>
      <c r="C164" s="27">
        <v>2636</v>
      </c>
      <c r="D164" s="27">
        <f t="shared" si="32"/>
        <v>690</v>
      </c>
      <c r="E164" s="27"/>
      <c r="F164" s="27">
        <v>690</v>
      </c>
      <c r="G164" s="27">
        <v>0</v>
      </c>
      <c r="H164" s="27">
        <v>-73</v>
      </c>
      <c r="I164" s="27">
        <v>0</v>
      </c>
      <c r="J164" s="27">
        <v>0</v>
      </c>
      <c r="K164" s="27">
        <v>95</v>
      </c>
      <c r="L164" s="27"/>
      <c r="M164" s="27"/>
      <c r="N164" s="27">
        <v>1946</v>
      </c>
      <c r="O164" s="27"/>
      <c r="P164" s="46"/>
      <c r="Q164" s="2" t="str">
        <f>VLOOKUP(B:B,[1]合计!$B:$C,2,0)</f>
        <v>贫困</v>
      </c>
      <c r="R164" s="2">
        <f>VLOOKUP(B:B,[1]合计!$B:$L,11,FALSE)</f>
        <v>0</v>
      </c>
    </row>
    <row r="165" ht="18" customHeight="1" spans="1:18">
      <c r="A165" s="28">
        <v>125</v>
      </c>
      <c r="B165" s="29" t="s">
        <v>186</v>
      </c>
      <c r="C165" s="27">
        <v>3024</v>
      </c>
      <c r="D165" s="27">
        <f t="shared" si="32"/>
        <v>561</v>
      </c>
      <c r="E165" s="27"/>
      <c r="F165" s="27">
        <v>561</v>
      </c>
      <c r="G165" s="27">
        <v>0</v>
      </c>
      <c r="H165" s="27">
        <v>-103</v>
      </c>
      <c r="I165" s="27">
        <v>0</v>
      </c>
      <c r="J165" s="27">
        <v>0</v>
      </c>
      <c r="K165" s="27">
        <v>114</v>
      </c>
      <c r="L165" s="27"/>
      <c r="M165" s="27"/>
      <c r="N165" s="27">
        <v>2463</v>
      </c>
      <c r="O165" s="27"/>
      <c r="P165" s="46"/>
      <c r="Q165" s="2" t="str">
        <f>VLOOKUP(B:B,[1]合计!$B:$C,2,0)</f>
        <v>贫困</v>
      </c>
      <c r="R165" s="2" t="str">
        <f>VLOOKUP(B:B,[1]合计!$B:$L,11,FALSE)</f>
        <v>省级</v>
      </c>
    </row>
    <row r="166" s="2" customFormat="1" ht="30" customHeight="1" spans="1:18">
      <c r="A166" s="28">
        <v>126</v>
      </c>
      <c r="B166" s="29" t="s">
        <v>187</v>
      </c>
      <c r="C166" s="27">
        <v>2675</v>
      </c>
      <c r="D166" s="27">
        <f t="shared" si="32"/>
        <v>416</v>
      </c>
      <c r="E166" s="27"/>
      <c r="F166" s="27">
        <v>416</v>
      </c>
      <c r="G166" s="27">
        <v>0</v>
      </c>
      <c r="H166" s="27">
        <v>-74</v>
      </c>
      <c r="I166" s="27">
        <v>0</v>
      </c>
      <c r="J166" s="27">
        <v>0</v>
      </c>
      <c r="K166" s="27">
        <v>95</v>
      </c>
      <c r="L166" s="27"/>
      <c r="M166" s="27"/>
      <c r="N166" s="27">
        <v>2259</v>
      </c>
      <c r="O166" s="27"/>
      <c r="P166" s="46"/>
      <c r="Q166" s="2" t="str">
        <f>VLOOKUP(B:B,[1]合计!$B:$C,2,0)</f>
        <v>贫困</v>
      </c>
      <c r="R166" s="2">
        <f>VLOOKUP(B:B,[1]合计!$B:$L,11,FALSE)</f>
        <v>0</v>
      </c>
    </row>
    <row r="167" ht="18" customHeight="1" spans="1:18">
      <c r="A167" s="28">
        <v>127</v>
      </c>
      <c r="B167" s="29" t="s">
        <v>188</v>
      </c>
      <c r="C167" s="27">
        <v>1770</v>
      </c>
      <c r="D167" s="27">
        <f t="shared" si="32"/>
        <v>557</v>
      </c>
      <c r="E167" s="27"/>
      <c r="F167" s="27">
        <v>557</v>
      </c>
      <c r="G167" s="27">
        <v>0</v>
      </c>
      <c r="H167" s="27">
        <v>-51</v>
      </c>
      <c r="I167" s="27">
        <v>0</v>
      </c>
      <c r="J167" s="27">
        <v>0</v>
      </c>
      <c r="K167" s="27">
        <v>85</v>
      </c>
      <c r="L167" s="27"/>
      <c r="M167" s="27"/>
      <c r="N167" s="27">
        <v>1213</v>
      </c>
      <c r="O167" s="27"/>
      <c r="P167" s="46"/>
      <c r="Q167" s="2" t="str">
        <f>VLOOKUP(B:B,[1]合计!$B:$C,2,0)</f>
        <v>贫困</v>
      </c>
      <c r="R167" s="2">
        <f>VLOOKUP(B:B,[1]合计!$B:$L,11,FALSE)</f>
        <v>0</v>
      </c>
    </row>
    <row r="168" ht="18" customHeight="1" spans="1:18">
      <c r="A168" s="28">
        <v>128</v>
      </c>
      <c r="B168" s="29" t="s">
        <v>189</v>
      </c>
      <c r="C168" s="27">
        <v>1004</v>
      </c>
      <c r="D168" s="27">
        <f t="shared" si="32"/>
        <v>-419</v>
      </c>
      <c r="E168" s="27"/>
      <c r="F168" s="27">
        <v>-419</v>
      </c>
      <c r="G168" s="27">
        <v>0</v>
      </c>
      <c r="H168" s="27">
        <v>-825</v>
      </c>
      <c r="I168" s="27">
        <v>0</v>
      </c>
      <c r="J168" s="27">
        <v>0</v>
      </c>
      <c r="K168" s="27">
        <v>50</v>
      </c>
      <c r="L168" s="27"/>
      <c r="M168" s="27"/>
      <c r="N168" s="27">
        <v>1423</v>
      </c>
      <c r="O168" s="27"/>
      <c r="P168" s="46"/>
      <c r="Q168" s="2" t="str">
        <f>VLOOKUP(B:B,[1]合计!$B:$C,2,0)</f>
        <v>贫困</v>
      </c>
      <c r="R168" s="2">
        <f>VLOOKUP(B:B,[1]合计!$B:$L,11,FALSE)</f>
        <v>0</v>
      </c>
    </row>
    <row r="169" ht="18" customHeight="1" spans="1:18">
      <c r="A169" s="28">
        <v>129</v>
      </c>
      <c r="B169" s="29" t="s">
        <v>190</v>
      </c>
      <c r="C169" s="27">
        <v>2852</v>
      </c>
      <c r="D169" s="27">
        <f t="shared" si="32"/>
        <v>764</v>
      </c>
      <c r="E169" s="27"/>
      <c r="F169" s="27">
        <v>764</v>
      </c>
      <c r="G169" s="27">
        <v>300</v>
      </c>
      <c r="H169" s="27">
        <v>-94</v>
      </c>
      <c r="I169" s="27">
        <v>0</v>
      </c>
      <c r="J169" s="27">
        <v>0</v>
      </c>
      <c r="K169" s="27">
        <v>106</v>
      </c>
      <c r="L169" s="27"/>
      <c r="M169" s="27"/>
      <c r="N169" s="27">
        <v>2088</v>
      </c>
      <c r="O169" s="27"/>
      <c r="P169" s="46"/>
      <c r="Q169" s="2" t="str">
        <f>VLOOKUP(B:B,[1]合计!$B:$C,2,0)</f>
        <v>贫困</v>
      </c>
      <c r="R169" s="2" t="str">
        <f>VLOOKUP(B:B,[1]合计!$B:$L,11,FALSE)</f>
        <v>省级</v>
      </c>
    </row>
    <row r="171" spans="2:2">
      <c r="B171" s="49"/>
    </row>
  </sheetData>
  <autoFilter xmlns:etc="http://www.wps.cn/officeDocument/2017/etCustomData" ref="A7:S169" etc:filterBottomFollowUsedRange="0">
    <extLst/>
  </autoFilter>
  <mergeCells count="9">
    <mergeCell ref="A2:P2"/>
    <mergeCell ref="D4:M4"/>
    <mergeCell ref="E5:M5"/>
    <mergeCell ref="A4:A6"/>
    <mergeCell ref="B4:B6"/>
    <mergeCell ref="C4:C6"/>
    <mergeCell ref="D5:D6"/>
    <mergeCell ref="N4:N6"/>
    <mergeCell ref="P4:P6"/>
  </mergeCells>
  <printOptions horizontalCentered="1"/>
  <pageMargins left="0.393055555555556" right="0.275" top="0.66875" bottom="0.629861111111111" header="0" footer="0"/>
  <pageSetup paperSize="9" fitToHeight="0" pageOrder="overThenDown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下达表 (正式)</vt:lpstr>
      <vt:lpstr>测算表 (带公式表)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罗皓</cp:lastModifiedBy>
  <dcterms:created xsi:type="dcterms:W3CDTF">2020-03-19T04:07:00Z</dcterms:created>
  <dcterms:modified xsi:type="dcterms:W3CDTF">2024-11-15T08:58:27Z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CF786AE785C14BFE9BBBCF7BAE326D19_13</vt:lpwstr>
  </property>
</Properties>
</file>